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66925"/>
  <mc:AlternateContent xmlns:mc="http://schemas.openxmlformats.org/markup-compatibility/2006">
    <mc:Choice Requires="x15">
      <x15ac:absPath xmlns:x15ac="http://schemas.microsoft.com/office/spreadsheetml/2010/11/ac" url="C:\Users\chaa\Desktop\SIsolar\WEBUP\"/>
    </mc:Choice>
  </mc:AlternateContent>
  <xr:revisionPtr revIDLastSave="0" documentId="13_ncr:1_{7DE6FCCF-3254-49AF-A739-833173B3263B}" xr6:coauthVersionLast="45" xr6:coauthVersionMax="45" xr10:uidLastSave="{00000000-0000-0000-0000-000000000000}"/>
  <bookViews>
    <workbookView xWindow="-120" yWindow="-120" windowWidth="29040" windowHeight="15840" tabRatio="500" activeTab="1" xr2:uid="{00000000-000D-0000-FFFF-FFFF00000000}"/>
  </bookViews>
  <sheets>
    <sheet name="シート" sheetId="3" r:id="rId1"/>
    <sheet name="入力" sheetId="2" r:id="rId2"/>
  </sheets>
  <definedNames>
    <definedName name="_xlnm.Print_Area" localSheetId="0">シート!$A$1:$AU$54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N36" i="3" l="1"/>
  <c r="E15" i="3" l="1"/>
  <c r="J43" i="3" l="1"/>
  <c r="X34" i="3"/>
  <c r="Q45" i="3" s="1"/>
  <c r="E25" i="3"/>
  <c r="B18" i="3"/>
  <c r="L15" i="3"/>
  <c r="U10" i="3"/>
  <c r="H43" i="2" l="1"/>
  <c r="L10" i="2"/>
  <c r="V43" i="2" s="1"/>
  <c r="X9" i="2"/>
  <c r="P43" i="2" l="1"/>
  <c r="Y46" i="3"/>
  <c r="Y44" i="3"/>
  <c r="U15" i="3"/>
  <c r="AD10" i="3"/>
  <c r="V36" i="2"/>
  <c r="L11" i="2"/>
  <c r="P36" i="2"/>
  <c r="P50" i="2"/>
  <c r="V50" i="2"/>
  <c r="L19" i="2"/>
  <c r="E19" i="3" s="1"/>
  <c r="L16" i="2"/>
  <c r="B25" i="3" s="1"/>
  <c r="AB43" i="2" l="1"/>
  <c r="S41" i="3" s="1"/>
  <c r="AI9" i="3"/>
  <c r="AB36" i="2"/>
  <c r="AB50" i="2"/>
  <c r="L20" i="2"/>
  <c r="G19" i="3" s="1"/>
  <c r="L18" i="2"/>
  <c r="G25" i="3" l="1"/>
  <c r="X16" i="2"/>
  <c r="L23" i="3" s="1"/>
  <c r="X19" i="2"/>
  <c r="U23" i="3" s="1"/>
  <c r="AH36" i="2"/>
  <c r="AM36" i="2" s="1"/>
  <c r="S38" i="3" s="1"/>
  <c r="S44" i="3"/>
  <c r="AH50" i="2"/>
  <c r="AA47" i="3" s="1"/>
  <c r="X15" i="2"/>
  <c r="X18" i="2"/>
  <c r="U17" i="3" s="1"/>
  <c r="AD16" i="2" l="1"/>
  <c r="M26" i="3" s="1"/>
  <c r="AD19" i="2"/>
  <c r="V26" i="3" s="1"/>
  <c r="AD15" i="2"/>
  <c r="M20" i="3" s="1"/>
  <c r="L17" i="3"/>
  <c r="L25" i="2"/>
  <c r="L27" i="2"/>
  <c r="AD34" i="3" s="1"/>
  <c r="X20" i="2"/>
  <c r="AG18" i="3" s="1"/>
  <c r="AD18" i="2"/>
  <c r="V20" i="3" s="1"/>
  <c r="AI34" i="3" l="1"/>
  <c r="L26" i="2"/>
  <c r="Z37" i="3" s="1"/>
</calcChain>
</file>

<file path=xl/sharedStrings.xml><?xml version="1.0" encoding="utf-8"?>
<sst xmlns="http://schemas.openxmlformats.org/spreadsheetml/2006/main" count="189" uniqueCount="137">
  <si>
    <t>入力セル</t>
  </si>
  <si>
    <t>お客様の状況に合わせて数値を手入力</t>
  </si>
  <si>
    <t>シートに反映される数値</t>
  </si>
  <si>
    <t>自動計算セル</t>
  </si>
  <si>
    <t>自動で計算されます</t>
  </si>
  <si>
    <t>　</t>
  </si>
  <si>
    <t>電力会社選択</t>
  </si>
  <si>
    <t>中部電力</t>
  </si>
  <si>
    <t>電気料金</t>
  </si>
  <si>
    <t>FIT期間中の売電単価</t>
  </si>
  <si>
    <t>円</t>
  </si>
  <si>
    <t>東北電力</t>
  </si>
  <si>
    <t>東京電力</t>
  </si>
  <si>
    <t>●FIT期間中の売電価格とFIT終了後の売電価格を比べてみると…</t>
  </si>
  <si>
    <t>北陸電力</t>
  </si>
  <si>
    <t>現在のソーラー</t>
  </si>
  <si>
    <t>kW</t>
  </si>
  <si>
    <t>FIT期間中</t>
  </si>
  <si>
    <t>中国電力</t>
  </si>
  <si>
    <t>1kWhあたりの発電量</t>
  </si>
  <si>
    <t>kWh</t>
  </si>
  <si>
    <t>月々</t>
  </si>
  <si>
    <t>四国電力</t>
  </si>
  <si>
    <t>年間の発電量</t>
  </si>
  <si>
    <t>九州電力</t>
  </si>
  <si>
    <t>日中使用する電気（％）</t>
  </si>
  <si>
    <t>％</t>
  </si>
  <si>
    <t>FIT満了後</t>
  </si>
  <si>
    <t>余った電気（％）</t>
  </si>
  <si>
    <t>年間売電差額</t>
  </si>
  <si>
    <t>●卒FIT対策をPowerwallで行うメリット</t>
  </si>
  <si>
    <t>他社蓄電池　防災コスト</t>
  </si>
  <si>
    <t>5kWh</t>
  </si>
  <si>
    <t>万円</t>
  </si>
  <si>
    <t>②防災コスト</t>
  </si>
  <si>
    <t>10kWh</t>
  </si>
  <si>
    <t>　月々の防災対策</t>
  </si>
  <si>
    <t>③経済効果合計</t>
  </si>
  <si>
    <t>※税込価格を入力　シートに反映される際は千円以下切り捨て</t>
  </si>
  <si>
    <t>▶Powerwallの経済効果</t>
  </si>
  <si>
    <t>電気代上昇時のメリット</t>
  </si>
  <si>
    <t>蓄電池容量</t>
  </si>
  <si>
    <t>利用率</t>
  </si>
  <si>
    <t>利用日数
（10年）</t>
  </si>
  <si>
    <t>電力の価値（放電）</t>
  </si>
  <si>
    <t>電力の価値（充電）
卒FIT後の売電価格</t>
  </si>
  <si>
    <t>電気代上昇時の
メリット</t>
  </si>
  <si>
    <t>上昇した場合の</t>
  </si>
  <si>
    <t>電気料金＋賦課金</t>
  </si>
  <si>
    <t>×</t>
  </si>
  <si>
    <t>×（</t>
  </si>
  <si>
    <t>－</t>
  </si>
  <si>
    <t>)＝</t>
  </si>
  <si>
    <t>10年以上使えるメリット</t>
  </si>
  <si>
    <t>利用日数
（5年）</t>
  </si>
  <si>
    <t>電力の価値（放電）
電気料金＋賦課金</t>
  </si>
  <si>
    <t>※1これからのソーラー余剰分と電気代上昇のメリット
      蓄電池を利用開始後10年間で上昇する電気代/kWhが約8％と仮定して算出。
  （参考資料：2010年～2017年迄の電灯平均単価（家庭用）は約16％上昇　出典:近年の電気料金の推移と変動要因　資源エネルギー庁）</t>
    <phoneticPr fontId="4"/>
  </si>
  <si>
    <t>※2保証期間終了後5年間で、容量の一日あたり平均70％（利用率85%の70%）利用できたとして仮定し算出。</t>
  </si>
  <si>
    <t>●円のソーラーと●円＋賦課金の差額</t>
  </si>
  <si>
    <t>●円のソーラーと●円＋賦課金の差額</t>
    <rPh sb="1" eb="2">
      <t>エン</t>
    </rPh>
    <rPh sb="9" eb="10">
      <t>エン</t>
    </rPh>
    <rPh sb="11" eb="14">
      <t>フカキン</t>
    </rPh>
    <rPh sb="15" eb="17">
      <t>サガク</t>
    </rPh>
    <phoneticPr fontId="4"/>
  </si>
  <si>
    <t>※3　太陽光発電を売電した場合の「売電金額」と、利用することで節約できる「買電金額」の差額によるメリットを試算。10年間で、一日あたり容量の平均85％利用したと仮定し算出。</t>
  </si>
  <si>
    <t>※電力の価値（放電）…放電する時間に、系統から買った場合の買電単価。再エネ賦課金を含む。</t>
  </si>
  <si>
    <t>※電力の価値（蓄電）…充電する時間に、系統から買った場合の買電単価。または、売電単価。のいずれか。</t>
  </si>
  <si>
    <t>スマートライフプラン＠ホームタイム</t>
    <phoneticPr fontId="4"/>
  </si>
  <si>
    <t>卒FIT後の
売電単価</t>
    <phoneticPr fontId="4"/>
  </si>
  <si>
    <t>各電量会社の電気・売電単価</t>
    <phoneticPr fontId="4"/>
  </si>
  <si>
    <t>電力の価値（充電）
卒FIT後の売電価格</t>
    <phoneticPr fontId="4"/>
  </si>
  <si>
    <t>5kWh÷13.5kWh＝37%</t>
    <phoneticPr fontId="4"/>
  </si>
  <si>
    <t>10kWh÷13.5kWh＝74%</t>
    <phoneticPr fontId="4"/>
  </si>
  <si>
    <t>137万円×37%=50.69万円</t>
    <rPh sb="3" eb="5">
      <t>マンエン</t>
    </rPh>
    <rPh sb="15" eb="17">
      <t>マンエン</t>
    </rPh>
    <phoneticPr fontId="4"/>
  </si>
  <si>
    <t>137万円×74%＝101.38万円</t>
    <rPh sb="3" eb="5">
      <t>マンエン</t>
    </rPh>
    <rPh sb="16" eb="18">
      <t>マンエン</t>
    </rPh>
    <phoneticPr fontId="4"/>
  </si>
  <si>
    <t>これからのソーラーと電気代の差額の
経済効果</t>
    <phoneticPr fontId="4"/>
  </si>
  <si>
    <t>日中使用する電気量</t>
    <rPh sb="8" eb="9">
      <t>リョウ</t>
    </rPh>
    <phoneticPr fontId="4"/>
  </si>
  <si>
    <t>売電する電気量</t>
    <rPh sb="0" eb="2">
      <t>バイデン</t>
    </rPh>
    <rPh sb="4" eb="6">
      <t>デンキ</t>
    </rPh>
    <rPh sb="6" eb="7">
      <t>リョウ</t>
    </rPh>
    <phoneticPr fontId="4"/>
  </si>
  <si>
    <t>FIT満了後の売電単価</t>
    <rPh sb="3" eb="5">
      <t>マンリョウ</t>
    </rPh>
    <rPh sb="5" eb="6">
      <t>ゴ</t>
    </rPh>
    <phoneticPr fontId="4"/>
  </si>
  <si>
    <t>①導入コスト（標準工事費含/税込）</t>
    <rPh sb="14" eb="16">
      <t>ゼイコ</t>
    </rPh>
    <phoneticPr fontId="4"/>
  </si>
  <si>
    <t>→</t>
    <phoneticPr fontId="4"/>
  </si>
  <si>
    <t>↑Powerwall容量に対する他社の容量</t>
    <rPh sb="10" eb="12">
      <t>ヨウリョウ</t>
    </rPh>
    <rPh sb="13" eb="14">
      <t>タイ</t>
    </rPh>
    <rPh sb="16" eb="18">
      <t>タシャ</t>
    </rPh>
    <rPh sb="19" eb="21">
      <t>ヨウリョウ</t>
    </rPh>
    <phoneticPr fontId="4"/>
  </si>
  <si>
    <t>売電金額/年間</t>
    <rPh sb="0" eb="2">
      <t>バイデン</t>
    </rPh>
    <rPh sb="2" eb="4">
      <t>キンガク</t>
    </rPh>
    <rPh sb="5" eb="7">
      <t>ネンカン</t>
    </rPh>
    <phoneticPr fontId="4"/>
  </si>
  <si>
    <t>節約された電気代/年間</t>
    <rPh sb="0" eb="2">
      <t>セツヤク</t>
    </rPh>
    <rPh sb="5" eb="7">
      <t>デンキ</t>
    </rPh>
    <rPh sb="7" eb="8">
      <t>ダイ</t>
    </rPh>
    <rPh sb="9" eb="11">
      <t>ネンカン</t>
    </rPh>
    <phoneticPr fontId="4"/>
  </si>
  <si>
    <t>2020年度版　「卒FIT対策はテスラ家庭用蓄電池『Powerwall』で」　入力シート</t>
    <rPh sb="4" eb="6">
      <t>ネンド</t>
    </rPh>
    <rPh sb="6" eb="7">
      <t>バン</t>
    </rPh>
    <rPh sb="39" eb="41">
      <t>ニュウリョク</t>
    </rPh>
    <phoneticPr fontId="4"/>
  </si>
  <si>
    <t>現在の電気料金（従量電灯）</t>
    <rPh sb="0" eb="2">
      <t>ゲンザイ</t>
    </rPh>
    <rPh sb="3" eb="5">
      <t>デンキ</t>
    </rPh>
    <phoneticPr fontId="4"/>
  </si>
  <si>
    <t>蓄電池システムが異なるので、Powerwallとの蓄電池容量の差で比較した場合の防災コスト</t>
    <rPh sb="8" eb="9">
      <t>コト</t>
    </rPh>
    <rPh sb="25" eb="28">
      <t>チクデンチ</t>
    </rPh>
    <rPh sb="28" eb="30">
      <t>ヨウリョウ</t>
    </rPh>
    <rPh sb="40" eb="42">
      <t>ボウサイ</t>
    </rPh>
    <phoneticPr fontId="4"/>
  </si>
  <si>
    <t>↑Powerwallの経済効果を容量の差で算出した他社の経済効果</t>
    <rPh sb="11" eb="13">
      <t>ケイザイ</t>
    </rPh>
    <rPh sb="13" eb="15">
      <t>コウカ</t>
    </rPh>
    <rPh sb="16" eb="18">
      <t>ヨウリョウ</t>
    </rPh>
    <rPh sb="19" eb="20">
      <t>サ</t>
    </rPh>
    <rPh sb="21" eb="23">
      <t>サンシュツ</t>
    </rPh>
    <rPh sb="25" eb="27">
      <t>タシャ</t>
    </rPh>
    <rPh sb="28" eb="30">
      <t>ケイザイ</t>
    </rPh>
    <rPh sb="30" eb="32">
      <t>コウカ</t>
    </rPh>
    <phoneticPr fontId="4"/>
  </si>
  <si>
    <t>年度</t>
    <rPh sb="0" eb="2">
      <t>ネンド</t>
    </rPh>
    <phoneticPr fontId="4"/>
  </si>
  <si>
    <t>令和2年度</t>
    <rPh sb="0" eb="2">
      <t>レイワ</t>
    </rPh>
    <rPh sb="3" eb="5">
      <t>ネンド</t>
    </rPh>
    <phoneticPr fontId="4"/>
  </si>
  <si>
    <t>2012年度</t>
    <phoneticPr fontId="4"/>
  </si>
  <si>
    <t>2013年度</t>
    <phoneticPr fontId="4"/>
  </si>
  <si>
    <t>2014年度</t>
    <phoneticPr fontId="4"/>
  </si>
  <si>
    <t>2015年度</t>
    <phoneticPr fontId="4"/>
  </si>
  <si>
    <t>2016年度</t>
    <phoneticPr fontId="4"/>
  </si>
  <si>
    <t>2017年度</t>
    <phoneticPr fontId="4"/>
  </si>
  <si>
    <t>2018年度</t>
    <phoneticPr fontId="4"/>
  </si>
  <si>
    <t>2019年度</t>
    <phoneticPr fontId="4"/>
  </si>
  <si>
    <t>2020年度</t>
    <phoneticPr fontId="4"/>
  </si>
  <si>
    <t>令和1年度</t>
    <rPh sb="0" eb="2">
      <t>レイワ</t>
    </rPh>
    <rPh sb="3" eb="5">
      <t>ネンド</t>
    </rPh>
    <phoneticPr fontId="4"/>
  </si>
  <si>
    <t>平成24年度</t>
    <rPh sb="0" eb="2">
      <t>ヘイセイ</t>
    </rPh>
    <rPh sb="4" eb="6">
      <t>ネンド</t>
    </rPh>
    <phoneticPr fontId="4"/>
  </si>
  <si>
    <t>平成25年度</t>
    <rPh sb="0" eb="2">
      <t>ヘイセイ</t>
    </rPh>
    <rPh sb="4" eb="6">
      <t>ネンド</t>
    </rPh>
    <phoneticPr fontId="4"/>
  </si>
  <si>
    <t>平成26年度</t>
    <rPh sb="0" eb="2">
      <t>ヘイセイ</t>
    </rPh>
    <rPh sb="4" eb="6">
      <t>ネンド</t>
    </rPh>
    <phoneticPr fontId="4"/>
  </si>
  <si>
    <t>平成27年度</t>
    <rPh sb="0" eb="2">
      <t>ヘイセイ</t>
    </rPh>
    <rPh sb="4" eb="6">
      <t>ネンド</t>
    </rPh>
    <phoneticPr fontId="4"/>
  </si>
  <si>
    <t>平成28年度</t>
    <rPh sb="0" eb="2">
      <t>ヘイセイ</t>
    </rPh>
    <rPh sb="4" eb="6">
      <t>ネンド</t>
    </rPh>
    <phoneticPr fontId="4"/>
  </si>
  <si>
    <t>平成29年度</t>
    <rPh sb="0" eb="2">
      <t>ヘイセイ</t>
    </rPh>
    <rPh sb="4" eb="6">
      <t>ネンド</t>
    </rPh>
    <phoneticPr fontId="4"/>
  </si>
  <si>
    <t>平成30年度</t>
    <rPh sb="0" eb="2">
      <t>ヘイセイ</t>
    </rPh>
    <rPh sb="4" eb="6">
      <t>ネンド</t>
    </rPh>
    <phoneticPr fontId="4"/>
  </si>
  <si>
    <t>)=</t>
    <phoneticPr fontId="4"/>
  </si>
  <si>
    <t>円</t>
    <rPh sb="0" eb="1">
      <t>エン</t>
    </rPh>
    <phoneticPr fontId="4"/>
  </si>
  <si>
    <t>10年以上使える
メリット</t>
    <rPh sb="2" eb="5">
      <t>ネンイジョウ</t>
    </rPh>
    <rPh sb="5" eb="6">
      <t>ツカ</t>
    </rPh>
    <phoneticPr fontId="4"/>
  </si>
  <si>
    <t>円</t>
    <phoneticPr fontId="4"/>
  </si>
  <si>
    <t>蓄電池を導入したことによって節約された毎月の電気代</t>
    <phoneticPr fontId="4"/>
  </si>
  <si>
    <t>経済効果の平均</t>
    <phoneticPr fontId="4"/>
  </si>
  <si>
    <t>現在(2020年度)の再エネ賦課金</t>
    <rPh sb="0" eb="2">
      <t>ゲンザイ</t>
    </rPh>
    <rPh sb="7" eb="9">
      <t>ネンド</t>
    </rPh>
    <rPh sb="11" eb="12">
      <t>サイ</t>
    </rPh>
    <rPh sb="14" eb="17">
      <t>フカキン</t>
    </rPh>
    <phoneticPr fontId="4"/>
  </si>
  <si>
    <t>よりそう＋シーズ&amp;タイム　オフピーク</t>
    <phoneticPr fontId="4"/>
  </si>
  <si>
    <t>スマートライフS　日中</t>
    <rPh sb="9" eb="11">
      <t>ニッチュウ</t>
    </rPh>
    <phoneticPr fontId="4"/>
  </si>
  <si>
    <t>くつろぎナイト12　昼間時間（その他季）</t>
    <rPh sb="10" eb="12">
      <t>ヒルマ</t>
    </rPh>
    <rPh sb="12" eb="14">
      <t>ジカン</t>
    </rPh>
    <rPh sb="17" eb="18">
      <t>ホカ</t>
    </rPh>
    <rPh sb="18" eb="19">
      <t>キ</t>
    </rPh>
    <phoneticPr fontId="4"/>
  </si>
  <si>
    <t>電化スタイルコースデイタイム（その他季）</t>
    <rPh sb="0" eb="2">
      <t>デンカ</t>
    </rPh>
    <rPh sb="17" eb="18">
      <t>ホカ</t>
    </rPh>
    <rPh sb="18" eb="19">
      <t>キ</t>
    </rPh>
    <phoneticPr fontId="4"/>
  </si>
  <si>
    <t>でんかeプラン（でんか割適用）　平日昼間</t>
    <rPh sb="11" eb="12">
      <t>ワ</t>
    </rPh>
    <rPh sb="12" eb="14">
      <t>テキヨウ</t>
    </rPh>
    <rPh sb="16" eb="18">
      <t>ヘイジツ</t>
    </rPh>
    <rPh sb="18" eb="20">
      <t>ヒルマ</t>
    </rPh>
    <phoneticPr fontId="4"/>
  </si>
  <si>
    <t>電化でナイト・セレクト　平日昼間・春秋</t>
    <rPh sb="17" eb="18">
      <t>ハル</t>
    </rPh>
    <rPh sb="18" eb="19">
      <t>アキ</t>
    </rPh>
    <phoneticPr fontId="4"/>
  </si>
  <si>
    <t>売電の差額</t>
    <rPh sb="0" eb="2">
      <t>バイデン</t>
    </rPh>
    <rPh sb="3" eb="5">
      <t>サガク</t>
    </rPh>
    <phoneticPr fontId="4"/>
  </si>
  <si>
    <t>賦課金</t>
    <rPh sb="0" eb="3">
      <t>フカキン</t>
    </rPh>
    <phoneticPr fontId="4"/>
  </si>
  <si>
    <t>売電</t>
    <rPh sb="0" eb="2">
      <t>バイデン</t>
    </rPh>
    <phoneticPr fontId="4"/>
  </si>
  <si>
    <t>年度別売電単価・賦課金早見表</t>
    <rPh sb="0" eb="2">
      <t>ネンド</t>
    </rPh>
    <rPh sb="2" eb="3">
      <t>ベツ</t>
    </rPh>
    <rPh sb="3" eb="5">
      <t>バイデン</t>
    </rPh>
    <rPh sb="5" eb="7">
      <t>タンカ</t>
    </rPh>
    <rPh sb="8" eb="11">
      <t>フカキン</t>
    </rPh>
    <rPh sb="11" eb="14">
      <t>ハヤミヒョウ</t>
    </rPh>
    <phoneticPr fontId="4"/>
  </si>
  <si>
    <t>2011年度</t>
    <rPh sb="4" eb="6">
      <t>ネンド</t>
    </rPh>
    <phoneticPr fontId="4"/>
  </si>
  <si>
    <t>2010年度</t>
    <rPh sb="4" eb="6">
      <t>ネンド</t>
    </rPh>
    <phoneticPr fontId="4"/>
  </si>
  <si>
    <t>2009年度</t>
    <rPh sb="4" eb="6">
      <t>ネンド</t>
    </rPh>
    <phoneticPr fontId="4"/>
  </si>
  <si>
    <t>平成21年度</t>
    <rPh sb="0" eb="2">
      <t>ヘイセイ</t>
    </rPh>
    <rPh sb="4" eb="6">
      <t>ネンド</t>
    </rPh>
    <phoneticPr fontId="4"/>
  </si>
  <si>
    <t>平成22年度</t>
    <rPh sb="0" eb="2">
      <t>ヘイセイ</t>
    </rPh>
    <rPh sb="4" eb="6">
      <t>ネンド</t>
    </rPh>
    <phoneticPr fontId="4"/>
  </si>
  <si>
    <t>平成23年度</t>
    <rPh sb="0" eb="2">
      <t>ヘイセイ</t>
    </rPh>
    <rPh sb="4" eb="6">
      <t>ネンド</t>
    </rPh>
    <phoneticPr fontId="4"/>
  </si>
  <si>
    <t>－</t>
    <phoneticPr fontId="4"/>
  </si>
  <si>
    <t>←100円単位繰り上げ</t>
    <rPh sb="4" eb="5">
      <t>エン</t>
    </rPh>
    <rPh sb="5" eb="7">
      <t>タンイ</t>
    </rPh>
    <rPh sb="7" eb="8">
      <t>ク</t>
    </rPh>
    <rPh sb="9" eb="10">
      <t>ア</t>
    </rPh>
    <phoneticPr fontId="4"/>
  </si>
  <si>
    <t>参考プラン名（オール電化）</t>
    <rPh sb="0" eb="2">
      <t>サンコウ</t>
    </rPh>
    <phoneticPr fontId="4"/>
  </si>
  <si>
    <r>
      <t>導入コスト110万円-50.69万円＝</t>
    </r>
    <r>
      <rPr>
        <b/>
        <sz val="11"/>
        <color rgb="FFEB3D3D"/>
        <rFont val="游ゴシック"/>
        <family val="3"/>
        <charset val="128"/>
        <scheme val="minor"/>
      </rPr>
      <t>59.31万円</t>
    </r>
    <rPh sb="0" eb="2">
      <t>ドウニュウ</t>
    </rPh>
    <rPh sb="8" eb="10">
      <t>マンエン</t>
    </rPh>
    <rPh sb="16" eb="18">
      <t>マンエン</t>
    </rPh>
    <rPh sb="24" eb="26">
      <t>マンエン</t>
    </rPh>
    <phoneticPr fontId="4"/>
  </si>
  <si>
    <r>
      <t>導入コスト220万円-131.38万円</t>
    </r>
    <r>
      <rPr>
        <b/>
        <sz val="11"/>
        <color rgb="FFEB3D3D"/>
        <rFont val="游ゴシック"/>
        <family val="3"/>
        <charset val="128"/>
        <scheme val="minor"/>
      </rPr>
      <t>＝118.62万円</t>
    </r>
    <rPh sb="0" eb="2">
      <t>ドウニュウ</t>
    </rPh>
    <rPh sb="8" eb="10">
      <t>マンエン</t>
    </rPh>
    <rPh sb="17" eb="19">
      <t>マンエン</t>
    </rPh>
    <rPh sb="26" eb="28">
      <t>マンエン</t>
    </rPh>
    <phoneticPr fontId="4"/>
  </si>
  <si>
    <t>←</t>
    <phoneticPr fontId="4"/>
  </si>
  <si>
    <t>手入力可能（右表の各電力会社の単価を反映しています）</t>
    <rPh sb="0" eb="1">
      <t>テ</t>
    </rPh>
    <rPh sb="1" eb="3">
      <t>ニュウリョク</t>
    </rPh>
    <rPh sb="3" eb="5">
      <t>カノウ</t>
    </rPh>
    <rPh sb="6" eb="7">
      <t>ミギ</t>
    </rPh>
    <rPh sb="7" eb="8">
      <t>ヒョウ</t>
    </rPh>
    <rPh sb="9" eb="10">
      <t>カク</t>
    </rPh>
    <rPh sb="10" eb="12">
      <t>デンリョク</t>
    </rPh>
    <rPh sb="12" eb="14">
      <t>カイシャ</t>
    </rPh>
    <rPh sb="15" eb="17">
      <t>タンカ</t>
    </rPh>
    <rPh sb="18" eb="20">
      <t>ハンエイ</t>
    </rPh>
    <phoneticPr fontId="4"/>
  </si>
  <si>
    <t>電力会社を選択</t>
    <rPh sb="5" eb="7">
      <t>センタク</t>
    </rPh>
    <phoneticPr fontId="4"/>
  </si>
  <si>
    <t>↑2020年度の再エネ賦課金は2.98円です</t>
    <rPh sb="5" eb="7">
      <t>ネンド</t>
    </rPh>
    <rPh sb="8" eb="9">
      <t>サイ</t>
    </rPh>
    <rPh sb="11" eb="14">
      <t>フカキン</t>
    </rPh>
    <rPh sb="19" eb="20">
      <t>エン</t>
    </rPh>
    <phoneticPr fontId="4"/>
  </si>
  <si>
    <t>関西電力</t>
    <rPh sb="0" eb="2">
      <t>カンサイ</t>
    </rPh>
    <rPh sb="2" eb="4">
      <t>デンリョク</t>
    </rPh>
    <phoneticPr fontId="4"/>
  </si>
  <si>
    <t>はぴeタイムR</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</si>
</sst>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
    <numFmt numFmtId="178" formatCode="#,##0_ "/>
    <numFmt numFmtId="179" formatCode="0.00_ "/>
    <numFmt numFmtId="180" formatCode="0.0%"/>
    <numFmt numFmtId="181" formatCode="#,##0_);[Red]\(#,##0\)"/>
    <numFmt numFmtId="182" formatCode="0_ "/>
  </numFmts>
  <fonts count="27" x14ac:knownFonts="1">
    <font>
      <sz val="11"/>
      <color rgb="FF000000"/>
      <name val="游ゴシック"/>
      <family val="2"/>
      <charset val="128"/>
    </font>
    <font>
      <sz val="11"/>
      <color rgb="FF000000"/>
      <name val="游ゴシック"/>
      <family val="3"/>
      <charset val="128"/>
    </font>
    <font>
      <sz val="10"/>
      <color rgb="FF000000"/>
      <name val="游ゴシック"/>
      <family val="3"/>
      <charset val="128"/>
      <scheme val="minor"/>
    </font>
    <font>
      <sz val="11"/>
      <color rgb="FF000000"/>
      <name val="游ゴシック"/>
      <family val="3"/>
      <charset val="128"/>
      <scheme val="minor"/>
    </font>
    <font>
      <sz val="6"/>
      <name val="游ゴシック"/>
      <family val="2"/>
      <charset val="128"/>
    </font>
    <font>
      <b/>
      <sz val="11"/>
      <color rgb="FF00B0F0"/>
      <name val="游ゴシック"/>
      <family val="3"/>
      <charset val="128"/>
      <scheme val="minor"/>
    </font>
    <font>
      <b/>
      <sz val="11"/>
      <color rgb="FF000000"/>
      <name val="游ゴシック"/>
      <family val="3"/>
      <charset val="128"/>
      <scheme val="minor"/>
    </font>
    <font>
      <b/>
      <sz val="11"/>
      <color theme="0"/>
      <name val="游ゴシック"/>
      <family val="3"/>
      <charset val="128"/>
      <scheme val="minor"/>
    </font>
    <font>
      <b/>
      <sz val="18"/>
      <color theme="0"/>
      <name val="游ゴシック"/>
      <family val="3"/>
      <charset val="128"/>
      <scheme val="minor"/>
    </font>
    <font>
      <b/>
      <sz val="11"/>
      <color rgb="FFFFFF00"/>
      <name val="游ゴシック"/>
      <family val="3"/>
      <charset val="128"/>
      <scheme val="minor"/>
    </font>
    <font>
      <sz val="11"/>
      <color rgb="FFFFFF00"/>
      <name val="游ゴシック"/>
      <family val="3"/>
      <charset val="128"/>
      <scheme val="minor"/>
    </font>
    <font>
      <b/>
      <sz val="10"/>
      <color rgb="FFFFFF00"/>
      <name val="游ゴシック"/>
      <family val="3"/>
      <charset val="128"/>
      <scheme val="minor"/>
    </font>
    <font>
      <b/>
      <sz val="11"/>
      <color rgb="FFEB3D3D"/>
      <name val="游ゴシック"/>
      <family val="3"/>
      <charset val="128"/>
      <scheme val="minor"/>
    </font>
    <font>
      <b/>
      <sz val="16"/>
      <color rgb="FF00B0F0"/>
      <name val="HGP創英角ｺﾞｼｯｸUB"/>
      <family val="3"/>
      <charset val="128"/>
    </font>
    <font>
      <b/>
      <sz val="16"/>
      <color rgb="FFEB3D3D"/>
      <name val="HGP創英角ｺﾞｼｯｸUB"/>
      <family val="3"/>
      <charset val="128"/>
    </font>
    <font>
      <b/>
      <sz val="12"/>
      <color rgb="FFEB3D3D"/>
      <name val="HGP創英角ｺﾞｼｯｸUB"/>
      <family val="3"/>
      <charset val="128"/>
    </font>
    <font>
      <sz val="11"/>
      <color rgb="FF000000"/>
      <name val="HGP創英角ｺﾞｼｯｸUB"/>
      <family val="3"/>
      <charset val="128"/>
    </font>
    <font>
      <b/>
      <sz val="11"/>
      <color rgb="FFEB3D3D"/>
      <name val="HGP創英角ｺﾞｼｯｸUB"/>
      <family val="3"/>
      <charset val="128"/>
    </font>
    <font>
      <sz val="11"/>
      <color rgb="FFEB3D3D"/>
      <name val="HGP創英角ｺﾞｼｯｸUB"/>
      <family val="3"/>
      <charset val="128"/>
    </font>
    <font>
      <b/>
      <sz val="14"/>
      <color rgb="FF00B0F0"/>
      <name val="HGP創英角ｺﾞｼｯｸUB"/>
      <family val="3"/>
      <charset val="128"/>
    </font>
    <font>
      <b/>
      <sz val="14"/>
      <color rgb="FFEB3D3D"/>
      <name val="HGP創英角ｺﾞｼｯｸUB"/>
      <family val="3"/>
      <charset val="128"/>
    </font>
    <font>
      <b/>
      <sz val="11"/>
      <color rgb="FF00B0F0"/>
      <name val="HGP創英角ｺﾞｼｯｸUB"/>
      <family val="3"/>
      <charset val="128"/>
    </font>
    <font>
      <b/>
      <sz val="11"/>
      <color rgb="FF000000"/>
      <name val="HGP創英角ｺﾞｼｯｸUB"/>
      <family val="3"/>
      <charset val="128"/>
    </font>
    <font>
      <sz val="11"/>
      <color rgb="FF00B0F0"/>
      <name val="HGP創英角ｺﾞｼｯｸUB"/>
      <family val="3"/>
      <charset val="128"/>
    </font>
    <font>
      <sz val="14"/>
      <color rgb="FF000000"/>
      <name val="HGP創英角ｺﾞｼｯｸUB"/>
      <family val="3"/>
      <charset val="128"/>
    </font>
    <font>
      <b/>
      <sz val="12"/>
      <color rgb="FF00B0F0"/>
      <name val="HGP創英角ｺﾞｼｯｸUB"/>
      <family val="3"/>
      <charset val="128"/>
    </font>
    <font>
      <sz val="11"/>
      <color rgb="FF00B0F0"/>
      <name val="游ゴシック"/>
      <family val="3"/>
      <charset val="128"/>
      <scheme val="minor"/>
    </font>
  </fonts>
  <fills count="17">
    <fill>
      <patternFill patternType="none"/>
    </fill>
    <fill>
      <patternFill patternType="gray125"/>
    </fill>
    <fill>
      <patternFill patternType="solid">
        <fgColor rgb="FFFFF2CC"/>
        <bgColor rgb="FFF2F2F2"/>
      </patternFill>
    </fill>
    <fill>
      <patternFill patternType="solid">
        <fgColor rgb="FFE2F0D9"/>
        <bgColor rgb="FFDEEBF7"/>
      </patternFill>
    </fill>
    <fill>
      <patternFill patternType="solid">
        <fgColor rgb="FFDEEBF7"/>
        <bgColor rgb="FFE2F0D9"/>
      </patternFill>
    </fill>
    <fill>
      <patternFill patternType="solid">
        <fgColor rgb="FFFDCBCB"/>
        <bgColor rgb="FFFFF2CC"/>
      </patternFill>
    </fill>
    <fill>
      <patternFill patternType="solid">
        <fgColor theme="0" tint="-4.9989318521683403E-2"/>
        <bgColor rgb="FFE2F0D9"/>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FDCBCB"/>
        <bgColor indexed="64"/>
      </patternFill>
    </fill>
    <fill>
      <patternFill patternType="solid">
        <fgColor theme="8" tint="0.79998168889431442"/>
        <bgColor indexed="64"/>
      </patternFill>
    </fill>
    <fill>
      <patternFill patternType="solid">
        <fgColor rgb="FF00B0F0"/>
        <bgColor indexed="64"/>
      </patternFill>
    </fill>
    <fill>
      <patternFill patternType="solid">
        <fgColor theme="0"/>
        <bgColor indexed="64"/>
      </patternFill>
    </fill>
    <fill>
      <patternFill patternType="solid">
        <fgColor theme="0"/>
        <bgColor rgb="FFF2F2F2"/>
      </patternFill>
    </fill>
    <fill>
      <patternFill patternType="solid">
        <fgColor theme="0" tint="-0.14999847407452621"/>
        <bgColor indexed="64"/>
      </patternFill>
    </fill>
    <fill>
      <patternFill patternType="solid">
        <fgColor theme="0" tint="-0.14999847407452621"/>
        <bgColor rgb="FFE2F0D9"/>
      </patternFill>
    </fill>
  </fills>
  <borders count="58">
    <border>
      <left/>
      <right/>
      <top/>
      <bottom/>
      <diagonal/>
    </border>
    <border>
      <left style="thick">
        <color rgb="FFED7D31"/>
      </left>
      <right style="thick">
        <color rgb="FFED7D31"/>
      </right>
      <top style="thick">
        <color rgb="FFED7D31"/>
      </top>
      <bottom style="thick">
        <color rgb="FFED7D3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top style="thin">
        <color auto="1"/>
      </top>
      <bottom/>
      <diagonal/>
    </border>
    <border>
      <left style="hair">
        <color auto="1"/>
      </left>
      <right style="hair">
        <color auto="1"/>
      </right>
      <top style="thin">
        <color auto="1"/>
      </top>
      <bottom/>
      <diagonal/>
    </border>
    <border>
      <left/>
      <right style="thin">
        <color auto="1"/>
      </right>
      <top style="thin">
        <color auto="1"/>
      </top>
      <bottom/>
      <diagonal/>
    </border>
    <border>
      <left style="thin">
        <color auto="1"/>
      </left>
      <right/>
      <top/>
      <bottom style="thin">
        <color auto="1"/>
      </bottom>
      <diagonal/>
    </border>
    <border>
      <left style="hair">
        <color auto="1"/>
      </left>
      <right style="hair">
        <color auto="1"/>
      </right>
      <top/>
      <bottom style="thin">
        <color auto="1"/>
      </bottom>
      <diagonal/>
    </border>
    <border>
      <left/>
      <right style="thin">
        <color auto="1"/>
      </right>
      <top/>
      <bottom style="thin">
        <color auto="1"/>
      </bottom>
      <diagonal/>
    </border>
    <border>
      <left style="hair">
        <color auto="1"/>
      </left>
      <right style="hair">
        <color auto="1"/>
      </right>
      <top style="hair">
        <color auto="1"/>
      </top>
      <bottom/>
      <diagonal/>
    </border>
    <border>
      <left style="hair">
        <color auto="1"/>
      </left>
      <right/>
      <top/>
      <bottom/>
      <diagonal/>
    </border>
    <border>
      <left/>
      <right style="hair">
        <color auto="1"/>
      </right>
      <top/>
      <bottom/>
      <diagonal/>
    </border>
    <border>
      <left style="thin">
        <color indexed="64"/>
      </left>
      <right style="hair">
        <color auto="1"/>
      </right>
      <top style="thin">
        <color indexed="64"/>
      </top>
      <bottom/>
      <diagonal/>
    </border>
    <border>
      <left style="hair">
        <color auto="1"/>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right/>
      <top style="thin">
        <color auto="1"/>
      </top>
      <bottom/>
      <diagonal/>
    </border>
    <border>
      <left/>
      <right/>
      <top/>
      <bottom style="thin">
        <color indexed="64"/>
      </bottom>
      <diagonal/>
    </border>
    <border>
      <left/>
      <right/>
      <top style="thin">
        <color auto="1"/>
      </top>
      <bottom style="thin">
        <color auto="1"/>
      </bottom>
      <diagonal/>
    </border>
    <border>
      <left style="thick">
        <color theme="5"/>
      </left>
      <right style="hair">
        <color auto="1"/>
      </right>
      <top style="thick">
        <color theme="5"/>
      </top>
      <bottom style="thick">
        <color theme="5"/>
      </bottom>
      <diagonal/>
    </border>
    <border>
      <left style="hair">
        <color auto="1"/>
      </left>
      <right style="thick">
        <color theme="5"/>
      </right>
      <top style="thick">
        <color theme="5"/>
      </top>
      <bottom style="thick">
        <color theme="5"/>
      </bottom>
      <diagonal/>
    </border>
    <border>
      <left/>
      <right style="thick">
        <color theme="5"/>
      </right>
      <top style="thick">
        <color theme="5"/>
      </top>
      <bottom style="thick">
        <color theme="5"/>
      </bottom>
      <diagonal/>
    </border>
    <border>
      <left style="hair">
        <color auto="1"/>
      </left>
      <right style="hair">
        <color auto="1"/>
      </right>
      <top style="thick">
        <color theme="5"/>
      </top>
      <bottom style="thick">
        <color theme="5"/>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ck">
        <color theme="5"/>
      </left>
      <right style="hair">
        <color auto="1"/>
      </right>
      <top/>
      <bottom style="thick">
        <color theme="5"/>
      </bottom>
      <diagonal/>
    </border>
    <border>
      <left style="hair">
        <color auto="1"/>
      </left>
      <right style="hair">
        <color auto="1"/>
      </right>
      <top/>
      <bottom style="thick">
        <color theme="5"/>
      </bottom>
      <diagonal/>
    </border>
    <border>
      <left style="hair">
        <color auto="1"/>
      </left>
      <right style="thick">
        <color theme="5"/>
      </right>
      <top/>
      <bottom style="thick">
        <color theme="5"/>
      </bottom>
      <diagonal/>
    </border>
    <border>
      <left style="thick">
        <color theme="5"/>
      </left>
      <right style="thin">
        <color auto="1"/>
      </right>
      <top style="thick">
        <color theme="5"/>
      </top>
      <bottom style="thick">
        <color theme="5"/>
      </bottom>
      <diagonal/>
    </border>
    <border>
      <left style="thin">
        <color auto="1"/>
      </left>
      <right style="thin">
        <color auto="1"/>
      </right>
      <top style="thick">
        <color theme="5"/>
      </top>
      <bottom style="thick">
        <color theme="5"/>
      </bottom>
      <diagonal/>
    </border>
    <border>
      <left style="thin">
        <color auto="1"/>
      </left>
      <right style="thick">
        <color theme="5"/>
      </right>
      <top style="thick">
        <color theme="5"/>
      </top>
      <bottom style="thick">
        <color theme="5"/>
      </bottom>
      <diagonal/>
    </border>
    <border>
      <left style="thin">
        <color auto="1"/>
      </left>
      <right style="thin">
        <color indexed="64"/>
      </right>
      <top/>
      <bottom style="thin">
        <color auto="1"/>
      </bottom>
      <diagonal/>
    </border>
    <border>
      <left style="thick">
        <color theme="5"/>
      </left>
      <right/>
      <top style="thick">
        <color theme="5"/>
      </top>
      <bottom style="thick">
        <color theme="5"/>
      </bottom>
      <diagonal/>
    </border>
    <border>
      <left/>
      <right/>
      <top style="thick">
        <color theme="5"/>
      </top>
      <bottom style="thick">
        <color theme="5"/>
      </bottom>
      <diagonal/>
    </border>
    <border>
      <left style="thin">
        <color indexed="64"/>
      </left>
      <right/>
      <top/>
      <bottom style="thick">
        <color theme="5"/>
      </bottom>
      <diagonal/>
    </border>
    <border>
      <left/>
      <right/>
      <top/>
      <bottom style="thick">
        <color theme="5"/>
      </bottom>
      <diagonal/>
    </border>
    <border>
      <left/>
      <right style="thin">
        <color indexed="64"/>
      </right>
      <top/>
      <bottom style="thick">
        <color theme="5"/>
      </bottom>
      <diagonal/>
    </border>
    <border>
      <left style="hair">
        <color auto="1"/>
      </left>
      <right/>
      <top style="thin">
        <color auto="1"/>
      </top>
      <bottom style="thin">
        <color auto="1"/>
      </bottom>
      <diagonal/>
    </border>
  </borders>
  <cellStyleXfs count="1">
    <xf numFmtId="0" fontId="0" fillId="0" borderId="0">
      <alignment vertical="center"/>
    </xf>
  </cellStyleXfs>
  <cellXfs count="261">
    <xf numFmtId="0" fontId="0" fillId="0" borderId="0" xfId="0">
      <alignment vertical="center"/>
    </xf>
    <xf numFmtId="0" fontId="2" fillId="0" borderId="0" xfId="0" applyFont="1">
      <alignment vertical="center"/>
    </xf>
    <xf numFmtId="0" fontId="3" fillId="0" borderId="0" xfId="0" applyFont="1">
      <alignment vertical="center"/>
    </xf>
    <xf numFmtId="0" fontId="3" fillId="0" borderId="5" xfId="0" applyFont="1" applyBorder="1">
      <alignment vertical="center"/>
    </xf>
    <xf numFmtId="0" fontId="3" fillId="0" borderId="3" xfId="0" applyFont="1" applyBorder="1" applyAlignment="1">
      <alignment horizontal="center" vertical="center"/>
    </xf>
    <xf numFmtId="0" fontId="3" fillId="0" borderId="0" xfId="0" applyFont="1" applyAlignment="1">
      <alignment horizontal="center" vertical="center"/>
    </xf>
    <xf numFmtId="0" fontId="3" fillId="12" borderId="0" xfId="0" applyFont="1" applyFill="1">
      <alignment vertical="center"/>
    </xf>
    <xf numFmtId="0" fontId="7" fillId="12" borderId="0" xfId="0" applyFont="1" applyFill="1">
      <alignment vertical="center"/>
    </xf>
    <xf numFmtId="0" fontId="8" fillId="12" borderId="0" xfId="0" applyFont="1" applyFill="1">
      <alignment vertical="center"/>
    </xf>
    <xf numFmtId="0" fontId="9" fillId="12" borderId="0" xfId="0" applyFont="1" applyFill="1">
      <alignment vertical="center"/>
    </xf>
    <xf numFmtId="0" fontId="10" fillId="12" borderId="0" xfId="0" applyFont="1" applyFill="1">
      <alignment vertical="center"/>
    </xf>
    <xf numFmtId="0" fontId="3" fillId="0" borderId="2" xfId="0" applyFont="1" applyBorder="1" applyAlignment="1">
      <alignment horizontal="center" vertical="center"/>
    </xf>
    <xf numFmtId="0" fontId="9" fillId="12" borderId="9" xfId="0" applyFont="1" applyFill="1" applyBorder="1">
      <alignment vertical="center"/>
    </xf>
    <xf numFmtId="0" fontId="10" fillId="12" borderId="29" xfId="0" applyFont="1" applyFill="1" applyBorder="1">
      <alignment vertical="center"/>
    </xf>
    <xf numFmtId="0" fontId="3" fillId="0" borderId="5" xfId="0" applyFont="1" applyBorder="1" applyAlignment="1">
      <alignment horizontal="center" vertical="center"/>
    </xf>
    <xf numFmtId="0" fontId="3" fillId="0" borderId="5" xfId="0" applyFont="1" applyBorder="1" applyAlignment="1">
      <alignment vertical="center"/>
    </xf>
    <xf numFmtId="0" fontId="3" fillId="0" borderId="3" xfId="0" applyFont="1" applyBorder="1" applyAlignment="1">
      <alignment vertical="center"/>
    </xf>
    <xf numFmtId="0" fontId="10" fillId="12" borderId="3" xfId="0" applyFont="1" applyFill="1" applyBorder="1">
      <alignment vertical="center"/>
    </xf>
    <xf numFmtId="0" fontId="16" fillId="0" borderId="0" xfId="0" applyFont="1" applyAlignment="1">
      <alignment vertical="center" shrinkToFit="1"/>
    </xf>
    <xf numFmtId="0" fontId="16" fillId="0" borderId="0" xfId="0" applyFont="1" applyAlignment="1">
      <alignment horizontal="right" vertical="center" shrinkToFit="1"/>
    </xf>
    <xf numFmtId="0" fontId="17" fillId="0" borderId="0" xfId="0" applyFont="1" applyAlignment="1">
      <alignment vertical="center" shrinkToFit="1"/>
    </xf>
    <xf numFmtId="0" fontId="13" fillId="0" borderId="0" xfId="0" applyFont="1" applyAlignment="1">
      <alignment vertical="center" shrinkToFit="1"/>
    </xf>
    <xf numFmtId="0" fontId="14" fillId="0" borderId="0" xfId="0" applyFont="1" applyAlignment="1">
      <alignment vertical="center" shrinkToFit="1"/>
    </xf>
    <xf numFmtId="0" fontId="18" fillId="0" borderId="0" xfId="0" applyFont="1" applyAlignment="1">
      <alignment vertical="center" shrinkToFit="1"/>
    </xf>
    <xf numFmtId="0" fontId="19" fillId="0" borderId="0" xfId="0" applyFont="1" applyAlignment="1">
      <alignment vertical="center" shrinkToFit="1"/>
    </xf>
    <xf numFmtId="0" fontId="14" fillId="0" borderId="0" xfId="0" applyFont="1" applyAlignment="1">
      <alignment horizontal="center" vertical="center" shrinkToFit="1"/>
    </xf>
    <xf numFmtId="181" fontId="16" fillId="0" borderId="0" xfId="0" applyNumberFormat="1" applyFont="1" applyAlignment="1">
      <alignment vertical="center" shrinkToFit="1"/>
    </xf>
    <xf numFmtId="181" fontId="16" fillId="0" borderId="0" xfId="0" applyNumberFormat="1" applyFont="1" applyAlignment="1">
      <alignment horizontal="right" vertical="center" shrinkToFit="1"/>
    </xf>
    <xf numFmtId="181" fontId="22" fillId="0" borderId="0" xfId="0" applyNumberFormat="1" applyFont="1" applyAlignment="1">
      <alignment vertical="center" shrinkToFit="1"/>
    </xf>
    <xf numFmtId="181" fontId="16" fillId="0" borderId="0" xfId="0" applyNumberFormat="1" applyFont="1" applyAlignment="1">
      <alignment horizontal="center" vertical="center" shrinkToFit="1"/>
    </xf>
    <xf numFmtId="0" fontId="21" fillId="0" borderId="0" xfId="0" applyFont="1" applyAlignment="1">
      <alignment vertical="center" shrinkToFit="1"/>
    </xf>
    <xf numFmtId="0" fontId="24" fillId="0" borderId="0" xfId="0" applyNumberFormat="1" applyFont="1" applyAlignment="1">
      <alignment vertical="center" shrinkToFit="1"/>
    </xf>
    <xf numFmtId="0" fontId="24" fillId="0" borderId="0" xfId="0" applyNumberFormat="1" applyFont="1" applyAlignment="1">
      <alignment horizontal="right" vertical="center" shrinkToFit="1"/>
    </xf>
    <xf numFmtId="0" fontId="19" fillId="0" borderId="0" xfId="0" applyNumberFormat="1" applyFont="1" applyAlignment="1">
      <alignment vertical="center" shrinkToFit="1"/>
    </xf>
    <xf numFmtId="178" fontId="16" fillId="0" borderId="0" xfId="0" applyNumberFormat="1" applyFont="1" applyAlignment="1">
      <alignment vertical="center" shrinkToFit="1"/>
    </xf>
    <xf numFmtId="178" fontId="21" fillId="0" borderId="0" xfId="0" applyNumberFormat="1" applyFont="1" applyAlignment="1">
      <alignment vertical="center" shrinkToFit="1"/>
    </xf>
    <xf numFmtId="178" fontId="21" fillId="0" borderId="0" xfId="0" applyNumberFormat="1" applyFont="1" applyAlignment="1">
      <alignment horizontal="center" vertical="center" shrinkToFit="1"/>
    </xf>
    <xf numFmtId="182" fontId="16" fillId="0" borderId="0" xfId="0" applyNumberFormat="1" applyFont="1" applyAlignment="1">
      <alignment vertical="center" shrinkToFit="1"/>
    </xf>
    <xf numFmtId="182" fontId="13" fillId="0" borderId="0" xfId="0" applyNumberFormat="1" applyFont="1" applyAlignment="1">
      <alignment horizontal="center" vertical="center" shrinkToFit="1"/>
    </xf>
    <xf numFmtId="182" fontId="13" fillId="0" borderId="0" xfId="0" applyNumberFormat="1" applyFont="1" applyAlignment="1">
      <alignment vertical="center" shrinkToFit="1"/>
    </xf>
    <xf numFmtId="0" fontId="21" fillId="0" borderId="0" xfId="0" applyFont="1" applyAlignment="1">
      <alignment horizontal="center" vertical="center" shrinkToFit="1"/>
    </xf>
    <xf numFmtId="181" fontId="20" fillId="0" borderId="0" xfId="0" applyNumberFormat="1" applyFont="1" applyAlignment="1">
      <alignment horizontal="center" vertical="center" shrinkToFit="1"/>
    </xf>
    <xf numFmtId="181" fontId="14" fillId="0" borderId="0" xfId="0" applyNumberFormat="1" applyFont="1" applyAlignment="1">
      <alignment vertical="center" shrinkToFit="1"/>
    </xf>
    <xf numFmtId="181" fontId="17" fillId="0" borderId="0" xfId="0" applyNumberFormat="1" applyFont="1" applyAlignment="1">
      <alignment horizontal="center" vertical="center" shrinkToFit="1"/>
    </xf>
    <xf numFmtId="181" fontId="19" fillId="0" borderId="0" xfId="0" applyNumberFormat="1" applyFont="1" applyAlignment="1">
      <alignment horizontal="center" vertical="center" shrinkToFit="1"/>
    </xf>
    <xf numFmtId="181" fontId="23" fillId="0" borderId="0" xfId="0" applyNumberFormat="1" applyFont="1" applyAlignment="1">
      <alignment horizontal="right" vertical="center" shrinkToFit="1"/>
    </xf>
    <xf numFmtId="181" fontId="23" fillId="0" borderId="0" xfId="0" applyNumberFormat="1" applyFont="1" applyAlignment="1">
      <alignment vertical="center" shrinkToFit="1"/>
    </xf>
    <xf numFmtId="181" fontId="21" fillId="0" borderId="0" xfId="0" applyNumberFormat="1" applyFont="1" applyAlignment="1">
      <alignment horizontal="center" vertical="center" shrinkToFit="1"/>
    </xf>
    <xf numFmtId="178" fontId="13" fillId="0" borderId="0" xfId="0" applyNumberFormat="1" applyFont="1" applyAlignment="1">
      <alignment vertical="center" shrinkToFit="1"/>
    </xf>
    <xf numFmtId="0" fontId="3" fillId="13" borderId="0" xfId="0" applyFont="1" applyFill="1">
      <alignment vertical="center"/>
    </xf>
    <xf numFmtId="0" fontId="2" fillId="13" borderId="0" xfId="0" applyFont="1" applyFill="1">
      <alignment vertical="center"/>
    </xf>
    <xf numFmtId="0" fontId="3" fillId="13" borderId="0" xfId="0" applyFont="1" applyFill="1" applyAlignment="1">
      <alignment horizontal="center" vertical="center"/>
    </xf>
    <xf numFmtId="0" fontId="3" fillId="13" borderId="0" xfId="0" applyFont="1" applyFill="1" applyBorder="1" applyAlignment="1">
      <alignment vertical="center"/>
    </xf>
    <xf numFmtId="0" fontId="3" fillId="13" borderId="0" xfId="0" applyFont="1" applyFill="1" applyBorder="1" applyAlignment="1">
      <alignment horizontal="center" vertical="center"/>
    </xf>
    <xf numFmtId="0" fontId="3" fillId="13" borderId="0" xfId="0" applyFont="1" applyFill="1" applyBorder="1">
      <alignment vertical="center"/>
    </xf>
    <xf numFmtId="0" fontId="3" fillId="13" borderId="5" xfId="0" applyFont="1" applyFill="1" applyBorder="1">
      <alignment vertical="center"/>
    </xf>
    <xf numFmtId="0" fontId="3" fillId="13" borderId="11" xfId="0" applyFont="1" applyFill="1" applyBorder="1">
      <alignment vertical="center"/>
    </xf>
    <xf numFmtId="0" fontId="5" fillId="13" borderId="0" xfId="0" applyFont="1" applyFill="1">
      <alignment vertical="center"/>
    </xf>
    <xf numFmtId="0" fontId="3" fillId="13" borderId="3" xfId="0" applyFont="1" applyFill="1" applyBorder="1">
      <alignment vertical="center"/>
    </xf>
    <xf numFmtId="0" fontId="3" fillId="13" borderId="30" xfId="0" applyFont="1" applyFill="1" applyBorder="1">
      <alignment vertical="center"/>
    </xf>
    <xf numFmtId="0" fontId="6" fillId="13" borderId="30" xfId="0" applyFont="1" applyFill="1" applyBorder="1">
      <alignment vertical="center"/>
    </xf>
    <xf numFmtId="0" fontId="3" fillId="13" borderId="5" xfId="0" applyFont="1" applyFill="1" applyBorder="1" applyAlignment="1">
      <alignment horizontal="left" vertical="center"/>
    </xf>
    <xf numFmtId="0" fontId="12" fillId="13" borderId="0" xfId="0" applyFont="1" applyFill="1">
      <alignment vertical="center"/>
    </xf>
    <xf numFmtId="0" fontId="3" fillId="13" borderId="11" xfId="0" applyFont="1" applyFill="1" applyBorder="1" applyAlignment="1">
      <alignment horizontal="left" vertical="center"/>
    </xf>
    <xf numFmtId="0" fontId="3" fillId="13" borderId="14" xfId="0" applyFont="1" applyFill="1" applyBorder="1" applyAlignment="1">
      <alignment horizontal="left" vertical="center"/>
    </xf>
    <xf numFmtId="0" fontId="10" fillId="13" borderId="0" xfId="0" applyFont="1" applyFill="1" applyBorder="1">
      <alignment vertical="center"/>
    </xf>
    <xf numFmtId="0" fontId="10" fillId="13" borderId="0" xfId="0" applyFont="1" applyFill="1">
      <alignment vertical="center"/>
    </xf>
    <xf numFmtId="0" fontId="2" fillId="13" borderId="0" xfId="0" applyFont="1" applyFill="1" applyBorder="1" applyAlignment="1">
      <alignment vertical="center"/>
    </xf>
    <xf numFmtId="0" fontId="2" fillId="13" borderId="0" xfId="0" applyFont="1" applyFill="1" applyBorder="1" applyAlignment="1">
      <alignment vertical="center" wrapText="1"/>
    </xf>
    <xf numFmtId="0" fontId="2" fillId="13" borderId="0" xfId="0" applyFont="1" applyFill="1" applyBorder="1">
      <alignment vertical="center"/>
    </xf>
    <xf numFmtId="0" fontId="1" fillId="13" borderId="0" xfId="0" applyFont="1" applyFill="1">
      <alignment vertical="center"/>
    </xf>
    <xf numFmtId="0" fontId="26" fillId="13" borderId="0" xfId="0" applyFont="1" applyFill="1">
      <alignment vertical="center"/>
    </xf>
    <xf numFmtId="0" fontId="16" fillId="0" borderId="0" xfId="0" applyFont="1" applyFill="1" applyAlignment="1">
      <alignment vertical="center" shrinkToFit="1"/>
    </xf>
    <xf numFmtId="181" fontId="16" fillId="0" borderId="0" xfId="0" applyNumberFormat="1" applyFont="1" applyFill="1" applyAlignment="1">
      <alignment vertical="center" shrinkToFit="1"/>
    </xf>
    <xf numFmtId="0" fontId="24" fillId="0" borderId="0" xfId="0" applyNumberFormat="1" applyFont="1" applyFill="1" applyAlignment="1">
      <alignment vertical="center" shrinkToFit="1"/>
    </xf>
    <xf numFmtId="0" fontId="16" fillId="0" borderId="0" xfId="0" applyFont="1" applyFill="1" applyAlignment="1">
      <alignment horizontal="right" vertical="center" shrinkToFit="1"/>
    </xf>
    <xf numFmtId="0" fontId="21" fillId="0" borderId="0" xfId="0" applyFont="1" applyFill="1" applyAlignment="1">
      <alignment horizontal="center" vertical="center" shrinkToFit="1"/>
    </xf>
    <xf numFmtId="0" fontId="21" fillId="0" borderId="0" xfId="0" applyFont="1" applyFill="1" applyAlignment="1">
      <alignment vertical="center" shrinkToFit="1"/>
    </xf>
    <xf numFmtId="178" fontId="21" fillId="0" borderId="0" xfId="0" applyNumberFormat="1" applyFont="1" applyFill="1" applyAlignment="1">
      <alignment horizontal="center" vertical="center" shrinkToFit="1"/>
    </xf>
    <xf numFmtId="182" fontId="13" fillId="0" borderId="0" xfId="0" applyNumberFormat="1" applyFont="1" applyFill="1" applyAlignment="1">
      <alignment horizontal="center" vertical="center" shrinkToFit="1"/>
    </xf>
    <xf numFmtId="0" fontId="19" fillId="0" borderId="0" xfId="0" applyFont="1" applyFill="1" applyAlignment="1">
      <alignment horizontal="center" vertical="center" shrinkToFit="1"/>
    </xf>
    <xf numFmtId="0" fontId="23" fillId="0" borderId="0" xfId="0" applyFont="1" applyFill="1" applyAlignment="1">
      <alignment horizontal="center" vertical="center" textRotation="90" shrinkToFit="1"/>
    </xf>
    <xf numFmtId="178" fontId="19" fillId="0" borderId="0" xfId="0" applyNumberFormat="1" applyFont="1" applyFill="1" applyAlignment="1">
      <alignment horizontal="center" vertical="center" shrinkToFit="1"/>
    </xf>
    <xf numFmtId="0" fontId="19" fillId="0" borderId="0" xfId="0" applyNumberFormat="1" applyFont="1" applyAlignment="1">
      <alignment horizontal="center" vertical="center" shrinkToFit="1"/>
    </xf>
    <xf numFmtId="0" fontId="13" fillId="0" borderId="0" xfId="0" applyNumberFormat="1" applyFont="1" applyAlignment="1">
      <alignment horizontal="center" vertical="center" shrinkToFit="1"/>
    </xf>
    <xf numFmtId="0" fontId="21" fillId="0" borderId="0" xfId="0" applyFont="1" applyAlignment="1">
      <alignment horizontal="center" vertical="center" shrinkToFit="1"/>
    </xf>
    <xf numFmtId="178" fontId="25" fillId="0" borderId="0" xfId="0" applyNumberFormat="1" applyFont="1" applyAlignment="1">
      <alignment horizontal="center" vertical="center" shrinkToFit="1"/>
    </xf>
    <xf numFmtId="182" fontId="13" fillId="0" borderId="0" xfId="0" applyNumberFormat="1" applyFont="1" applyAlignment="1">
      <alignment horizontal="center" vertical="center" shrinkToFit="1"/>
    </xf>
    <xf numFmtId="181" fontId="13" fillId="0" borderId="0" xfId="0" applyNumberFormat="1" applyFont="1" applyAlignment="1">
      <alignment horizontal="center" vertical="center" shrinkToFit="1"/>
    </xf>
    <xf numFmtId="181" fontId="19" fillId="0" borderId="0" xfId="0" applyNumberFormat="1" applyFont="1" applyAlignment="1">
      <alignment horizontal="center" vertical="center" shrinkToFit="1"/>
    </xf>
    <xf numFmtId="181" fontId="21" fillId="0" borderId="0" xfId="0" applyNumberFormat="1" applyFont="1" applyAlignment="1">
      <alignment horizontal="center" vertical="center" shrinkToFit="1"/>
    </xf>
    <xf numFmtId="181" fontId="16" fillId="0" borderId="0" xfId="0" applyNumberFormat="1" applyFont="1" applyAlignment="1">
      <alignment horizontal="center" vertical="center" shrinkToFit="1"/>
    </xf>
    <xf numFmtId="181" fontId="13" fillId="0" borderId="0" xfId="0" applyNumberFormat="1" applyFont="1" applyAlignment="1">
      <alignment horizontal="right" vertical="center" shrinkToFit="1"/>
    </xf>
    <xf numFmtId="181" fontId="14" fillId="0" borderId="0" xfId="0" applyNumberFormat="1" applyFont="1" applyAlignment="1">
      <alignment horizontal="right" vertical="center" shrinkToFit="1"/>
    </xf>
    <xf numFmtId="181" fontId="17" fillId="0" borderId="0" xfId="0" applyNumberFormat="1" applyFont="1" applyAlignment="1">
      <alignment horizontal="center" vertical="center" shrinkToFit="1"/>
    </xf>
    <xf numFmtId="0" fontId="15" fillId="0" borderId="0" xfId="0" applyNumberFormat="1" applyFont="1" applyAlignment="1">
      <alignment horizontal="center" vertical="center" shrinkToFit="1"/>
    </xf>
    <xf numFmtId="0" fontId="13" fillId="0" borderId="0" xfId="0" applyFont="1" applyAlignment="1">
      <alignment horizontal="center" vertical="center" shrinkToFit="1"/>
    </xf>
    <xf numFmtId="0" fontId="14" fillId="0" borderId="0" xfId="0" applyFont="1" applyAlignment="1">
      <alignment horizontal="center" vertical="center" shrinkToFit="1"/>
    </xf>
    <xf numFmtId="179" fontId="13" fillId="0" borderId="0" xfId="0" applyNumberFormat="1" applyFont="1" applyAlignment="1">
      <alignment horizontal="center" vertical="center" shrinkToFit="1"/>
    </xf>
    <xf numFmtId="181" fontId="20" fillId="0" borderId="0" xfId="0" applyNumberFormat="1" applyFont="1" applyAlignment="1">
      <alignment horizontal="center" vertical="center" shrinkToFit="1"/>
    </xf>
    <xf numFmtId="0" fontId="3" fillId="15" borderId="3" xfId="0" applyFont="1" applyFill="1" applyBorder="1" applyAlignment="1">
      <alignment horizontal="center" vertical="center"/>
    </xf>
    <xf numFmtId="0" fontId="3" fillId="2" borderId="0" xfId="0" applyFont="1" applyFill="1" applyBorder="1" applyAlignment="1">
      <alignment horizontal="center" vertical="center"/>
    </xf>
    <xf numFmtId="0" fontId="3" fillId="14" borderId="1" xfId="0" applyFont="1" applyFill="1" applyBorder="1" applyAlignment="1">
      <alignment horizontal="center" vertical="center"/>
    </xf>
    <xf numFmtId="0" fontId="3" fillId="3" borderId="0" xfId="0" applyFont="1" applyFill="1" applyBorder="1" applyAlignment="1">
      <alignment horizontal="center" vertical="center"/>
    </xf>
    <xf numFmtId="0" fontId="3" fillId="16"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11" borderId="2" xfId="0" applyFont="1" applyFill="1" applyBorder="1" applyAlignment="1">
      <alignment horizontal="center" vertical="center"/>
    </xf>
    <xf numFmtId="0" fontId="3" fillId="8" borderId="32" xfId="0" applyFont="1" applyFill="1" applyBorder="1" applyAlignment="1">
      <alignment horizontal="center" vertical="center"/>
    </xf>
    <xf numFmtId="0" fontId="3" fillId="8" borderId="33" xfId="0" applyFont="1" applyFill="1" applyBorder="1" applyAlignment="1">
      <alignment horizontal="center" vertical="center"/>
    </xf>
    <xf numFmtId="0" fontId="3" fillId="13" borderId="6" xfId="0" applyFont="1" applyFill="1" applyBorder="1" applyAlignment="1">
      <alignment horizontal="left" vertical="center"/>
    </xf>
    <xf numFmtId="0" fontId="3" fillId="13" borderId="2" xfId="0" applyFont="1" applyFill="1" applyBorder="1" applyAlignment="1">
      <alignment horizontal="left" vertical="center"/>
    </xf>
    <xf numFmtId="179" fontId="3" fillId="3" borderId="32" xfId="0" applyNumberFormat="1" applyFont="1" applyFill="1" applyBorder="1" applyAlignment="1">
      <alignment horizontal="center" vertical="center"/>
    </xf>
    <xf numFmtId="179" fontId="3" fillId="3" borderId="34" xfId="0" applyNumberFormat="1" applyFont="1" applyFill="1" applyBorder="1" applyAlignment="1">
      <alignment horizontal="center" vertical="center"/>
    </xf>
    <xf numFmtId="0" fontId="3" fillId="6" borderId="3" xfId="0" applyFont="1" applyFill="1" applyBorder="1" applyAlignment="1">
      <alignment horizontal="left" vertical="center"/>
    </xf>
    <xf numFmtId="0" fontId="3" fillId="10" borderId="9" xfId="0" applyFont="1" applyFill="1" applyBorder="1" applyAlignment="1">
      <alignment horizontal="center" vertical="center"/>
    </xf>
    <xf numFmtId="179" fontId="3" fillId="9" borderId="32" xfId="0" applyNumberFormat="1" applyFont="1" applyFill="1" applyBorder="1" applyAlignment="1">
      <alignment horizontal="center" vertical="center"/>
    </xf>
    <xf numFmtId="179" fontId="3" fillId="9" borderId="33" xfId="0" applyNumberFormat="1" applyFont="1" applyFill="1" applyBorder="1" applyAlignment="1">
      <alignment horizontal="center" vertical="center"/>
    </xf>
    <xf numFmtId="179" fontId="3" fillId="8" borderId="32" xfId="0" applyNumberFormat="1" applyFont="1" applyFill="1" applyBorder="1" applyAlignment="1">
      <alignment horizontal="center" vertical="center"/>
    </xf>
    <xf numFmtId="179" fontId="3" fillId="8" borderId="34" xfId="0" applyNumberFormat="1" applyFont="1" applyFill="1" applyBorder="1" applyAlignment="1">
      <alignment horizontal="center" vertical="center"/>
    </xf>
    <xf numFmtId="0" fontId="3" fillId="0" borderId="2" xfId="0" applyFont="1" applyBorder="1" applyAlignment="1">
      <alignment horizontal="left" vertical="center" shrinkToFit="1"/>
    </xf>
    <xf numFmtId="179" fontId="3" fillId="8" borderId="35" xfId="0" applyNumberFormat="1" applyFont="1" applyFill="1" applyBorder="1" applyAlignment="1">
      <alignment horizontal="center" vertical="center"/>
    </xf>
    <xf numFmtId="179" fontId="3" fillId="8" borderId="33" xfId="0" applyNumberFormat="1" applyFont="1" applyFill="1" applyBorder="1" applyAlignment="1">
      <alignment horizontal="center" vertical="center"/>
    </xf>
    <xf numFmtId="0" fontId="3" fillId="0" borderId="5" xfId="0" applyFont="1" applyBorder="1" applyAlignment="1">
      <alignment horizontal="left" vertical="center"/>
    </xf>
    <xf numFmtId="0" fontId="3" fillId="0" borderId="8" xfId="0" applyFont="1" applyBorder="1" applyAlignment="1">
      <alignment horizontal="left" vertical="center"/>
    </xf>
    <xf numFmtId="0" fontId="3" fillId="4" borderId="3" xfId="0" applyFont="1" applyFill="1" applyBorder="1" applyAlignment="1">
      <alignment horizontal="left" vertical="center"/>
    </xf>
    <xf numFmtId="0" fontId="3" fillId="4" borderId="36" xfId="0" applyFont="1" applyFill="1" applyBorder="1" applyAlignment="1">
      <alignment horizontal="left" vertical="center"/>
    </xf>
    <xf numFmtId="178" fontId="3" fillId="8" borderId="32" xfId="0" applyNumberFormat="1" applyFont="1" applyFill="1" applyBorder="1" applyAlignment="1">
      <alignment horizontal="center" vertical="center"/>
    </xf>
    <xf numFmtId="178" fontId="3" fillId="8" borderId="35" xfId="0" applyNumberFormat="1" applyFont="1" applyFill="1" applyBorder="1" applyAlignment="1">
      <alignment horizontal="center" vertical="center"/>
    </xf>
    <xf numFmtId="178" fontId="3" fillId="8" borderId="33" xfId="0" applyNumberFormat="1" applyFont="1" applyFill="1" applyBorder="1" applyAlignment="1">
      <alignment horizontal="center" vertical="center"/>
    </xf>
    <xf numFmtId="0" fontId="3" fillId="0" borderId="2" xfId="0" applyFont="1" applyBorder="1" applyAlignment="1">
      <alignment horizontal="left" vertical="center"/>
    </xf>
    <xf numFmtId="178" fontId="3" fillId="9" borderId="32" xfId="0" applyNumberFormat="1" applyFont="1" applyFill="1" applyBorder="1" applyAlignment="1">
      <alignment horizontal="center" vertical="center"/>
    </xf>
    <xf numFmtId="178" fontId="3" fillId="9" borderId="35" xfId="0" applyNumberFormat="1" applyFont="1" applyFill="1" applyBorder="1" applyAlignment="1">
      <alignment horizontal="center" vertical="center"/>
    </xf>
    <xf numFmtId="178" fontId="3" fillId="9" borderId="33" xfId="0" applyNumberFormat="1" applyFont="1" applyFill="1" applyBorder="1" applyAlignment="1">
      <alignment horizontal="center" vertical="center"/>
    </xf>
    <xf numFmtId="0" fontId="3" fillId="0" borderId="2" xfId="0" applyFont="1" applyBorder="1" applyAlignment="1">
      <alignment horizontal="right" vertical="center"/>
    </xf>
    <xf numFmtId="0" fontId="2" fillId="13" borderId="0" xfId="0" applyFont="1" applyFill="1" applyAlignment="1">
      <alignment horizontal="left" vertical="center" wrapText="1"/>
    </xf>
    <xf numFmtId="0" fontId="3" fillId="0" borderId="38" xfId="0" applyFont="1" applyBorder="1" applyAlignment="1">
      <alignment horizontal="left" vertical="center"/>
    </xf>
    <xf numFmtId="0" fontId="3" fillId="0" borderId="39" xfId="0" applyFont="1" applyBorder="1" applyAlignment="1">
      <alignment horizontal="left" vertical="center"/>
    </xf>
    <xf numFmtId="0" fontId="3" fillId="0" borderId="40" xfId="0" applyFont="1" applyBorder="1" applyAlignment="1">
      <alignment horizontal="left" vertical="center"/>
    </xf>
    <xf numFmtId="0" fontId="3" fillId="0" borderId="41" xfId="0" applyFont="1" applyBorder="1" applyAlignment="1">
      <alignment horizontal="left" vertical="center"/>
    </xf>
    <xf numFmtId="0" fontId="3" fillId="5" borderId="3" xfId="0" applyFont="1" applyFill="1" applyBorder="1" applyAlignment="1">
      <alignment horizontal="left" vertical="center"/>
    </xf>
    <xf numFmtId="0" fontId="3" fillId="5" borderId="37" xfId="0" applyFont="1" applyFill="1" applyBorder="1" applyAlignment="1">
      <alignment horizontal="left" vertical="center"/>
    </xf>
    <xf numFmtId="0" fontId="3" fillId="0" borderId="42" xfId="0" applyFont="1" applyBorder="1" applyAlignment="1">
      <alignment horizontal="left" vertical="center"/>
    </xf>
    <xf numFmtId="0" fontId="3" fillId="0" borderId="43" xfId="0" applyFont="1" applyBorder="1" applyAlignment="1">
      <alignment horizontal="left" vertical="center"/>
    </xf>
    <xf numFmtId="178" fontId="3" fillId="9" borderId="45" xfId="0" applyNumberFormat="1" applyFont="1" applyFill="1" applyBorder="1" applyAlignment="1">
      <alignment horizontal="center" vertical="center"/>
    </xf>
    <xf numFmtId="178" fontId="3" fillId="9" borderId="46" xfId="0" applyNumberFormat="1" applyFont="1" applyFill="1" applyBorder="1" applyAlignment="1">
      <alignment horizontal="center" vertical="center"/>
    </xf>
    <xf numFmtId="178" fontId="3" fillId="9" borderId="47" xfId="0" applyNumberFormat="1" applyFont="1" applyFill="1" applyBorder="1" applyAlignment="1">
      <alignment horizontal="center" vertical="center"/>
    </xf>
    <xf numFmtId="0" fontId="3" fillId="0" borderId="44" xfId="0" applyFont="1" applyBorder="1" applyAlignment="1">
      <alignment horizontal="left" vertical="center"/>
    </xf>
    <xf numFmtId="0" fontId="3" fillId="0" borderId="28" xfId="0" applyFont="1" applyBorder="1" applyAlignment="1">
      <alignment horizontal="left" vertical="center"/>
    </xf>
    <xf numFmtId="0" fontId="3" fillId="0" borderId="6" xfId="0" applyFont="1" applyBorder="1" applyAlignment="1">
      <alignment horizontal="center" vertical="center"/>
    </xf>
    <xf numFmtId="0" fontId="3" fillId="0" borderId="13" xfId="0" applyFont="1" applyBorder="1" applyAlignment="1">
      <alignment horizontal="center" vertical="center"/>
    </xf>
    <xf numFmtId="0" fontId="3" fillId="13" borderId="3" xfId="0" applyFont="1" applyFill="1" applyBorder="1" applyAlignment="1">
      <alignment horizontal="center" vertical="center"/>
    </xf>
    <xf numFmtId="0" fontId="3" fillId="13" borderId="2" xfId="0" applyFont="1" applyFill="1" applyBorder="1" applyAlignment="1">
      <alignment horizontal="left" vertical="center" shrinkToFit="1"/>
    </xf>
    <xf numFmtId="178" fontId="3" fillId="2" borderId="4" xfId="0" applyNumberFormat="1" applyFont="1" applyFill="1" applyBorder="1" applyAlignment="1">
      <alignment horizontal="center" vertical="center"/>
    </xf>
    <xf numFmtId="0" fontId="3" fillId="13" borderId="3" xfId="0" applyFont="1" applyFill="1" applyBorder="1" applyAlignment="1">
      <alignment horizontal="left" vertical="center"/>
    </xf>
    <xf numFmtId="0" fontId="3" fillId="13" borderId="3" xfId="0" applyFont="1" applyFill="1" applyBorder="1" applyAlignment="1">
      <alignment horizontal="left" vertical="center" wrapText="1"/>
    </xf>
    <xf numFmtId="0" fontId="3" fillId="13" borderId="9" xfId="0" applyFont="1" applyFill="1" applyBorder="1" applyAlignment="1">
      <alignment horizontal="left" vertical="center" shrinkToFit="1"/>
    </xf>
    <xf numFmtId="178" fontId="3" fillId="9" borderId="10" xfId="0" applyNumberFormat="1" applyFont="1" applyFill="1" applyBorder="1" applyAlignment="1">
      <alignment horizontal="center" vertical="center"/>
    </xf>
    <xf numFmtId="0" fontId="3" fillId="9" borderId="10" xfId="0" applyFont="1" applyFill="1" applyBorder="1" applyAlignment="1">
      <alignment horizontal="center" vertical="center"/>
    </xf>
    <xf numFmtId="0" fontId="3" fillId="13" borderId="12" xfId="0" applyFont="1" applyFill="1" applyBorder="1" applyAlignment="1">
      <alignment horizontal="left" vertical="center" shrinkToFit="1"/>
    </xf>
    <xf numFmtId="178" fontId="3" fillId="9" borderId="13" xfId="0" applyNumberFormat="1" applyFont="1" applyFill="1" applyBorder="1" applyAlignment="1">
      <alignment horizontal="center" vertical="center"/>
    </xf>
    <xf numFmtId="178" fontId="3" fillId="9" borderId="4" xfId="0" applyNumberFormat="1" applyFont="1" applyFill="1" applyBorder="1" applyAlignment="1">
      <alignment horizontal="center" vertical="center"/>
    </xf>
    <xf numFmtId="0" fontId="3" fillId="9" borderId="4" xfId="0" applyFont="1" applyFill="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lignment horizontal="center" vertical="center" wrapText="1"/>
    </xf>
    <xf numFmtId="0" fontId="2" fillId="0" borderId="18" xfId="0" applyFont="1" applyBorder="1" applyAlignment="1">
      <alignment horizontal="center" vertical="center"/>
    </xf>
    <xf numFmtId="0" fontId="2" fillId="0" borderId="10" xfId="0" applyFont="1" applyBorder="1" applyAlignment="1">
      <alignment horizontal="center" vertical="center"/>
    </xf>
    <xf numFmtId="0" fontId="2" fillId="0" borderId="19" xfId="0" applyFont="1" applyBorder="1" applyAlignment="1">
      <alignment horizontal="center" vertical="center"/>
    </xf>
    <xf numFmtId="179" fontId="3" fillId="9" borderId="3" xfId="0" applyNumberFormat="1" applyFont="1" applyFill="1" applyBorder="1" applyAlignment="1">
      <alignment horizontal="center" vertical="center"/>
    </xf>
    <xf numFmtId="178" fontId="3" fillId="9" borderId="3" xfId="0" applyNumberFormat="1" applyFont="1" applyFill="1" applyBorder="1" applyAlignment="1">
      <alignment horizontal="center" vertical="center"/>
    </xf>
    <xf numFmtId="0" fontId="11" fillId="12" borderId="3" xfId="0" applyFont="1" applyFill="1" applyBorder="1" applyAlignment="1">
      <alignment horizontal="center" vertical="center" wrapText="1"/>
    </xf>
    <xf numFmtId="0" fontId="11" fillId="12" borderId="36" xfId="0" applyFont="1" applyFill="1" applyBorder="1" applyAlignment="1">
      <alignment horizontal="center" vertical="center" wrapText="1"/>
    </xf>
    <xf numFmtId="9" fontId="2" fillId="0" borderId="20" xfId="0" applyNumberFormat="1" applyFont="1" applyFill="1" applyBorder="1" applyAlignment="1">
      <alignment horizontal="center" vertical="center"/>
    </xf>
    <xf numFmtId="9" fontId="2" fillId="0" borderId="16" xfId="0" applyNumberFormat="1" applyFont="1" applyFill="1" applyBorder="1" applyAlignment="1">
      <alignment horizontal="center" vertical="center"/>
    </xf>
    <xf numFmtId="0" fontId="2" fillId="0" borderId="17" xfId="0" applyFont="1" applyBorder="1" applyAlignment="1">
      <alignment horizontal="center" vertical="center" shrinkToFit="1"/>
    </xf>
    <xf numFmtId="0" fontId="2" fillId="0" borderId="21" xfId="0" applyFont="1" applyBorder="1" applyAlignment="1">
      <alignment horizontal="center" vertical="center" shrinkToFit="1"/>
    </xf>
    <xf numFmtId="0" fontId="2" fillId="0" borderId="22" xfId="0" applyFont="1" applyBorder="1" applyAlignment="1">
      <alignment horizontal="center" vertical="center"/>
    </xf>
    <xf numFmtId="0" fontId="2" fillId="0" borderId="13" xfId="0" applyFont="1" applyBorder="1" applyAlignment="1">
      <alignment horizontal="center" vertical="center"/>
    </xf>
    <xf numFmtId="0" fontId="2" fillId="0" borderId="23" xfId="0" applyFont="1" applyBorder="1" applyAlignment="1">
      <alignment horizontal="center" vertical="center"/>
    </xf>
    <xf numFmtId="178" fontId="3" fillId="9" borderId="48" xfId="0" applyNumberFormat="1" applyFont="1" applyFill="1" applyBorder="1" applyAlignment="1">
      <alignment horizontal="center" vertical="center"/>
    </xf>
    <xf numFmtId="178" fontId="3" fillId="9" borderId="49" xfId="0" applyNumberFormat="1" applyFont="1" applyFill="1" applyBorder="1" applyAlignment="1">
      <alignment horizontal="center" vertical="center"/>
    </xf>
    <xf numFmtId="178" fontId="3" fillId="9" borderId="50" xfId="0" applyNumberFormat="1" applyFont="1" applyFill="1" applyBorder="1" applyAlignment="1">
      <alignment horizontal="center" vertical="center"/>
    </xf>
    <xf numFmtId="0" fontId="3" fillId="0" borderId="51" xfId="0" applyFont="1" applyBorder="1" applyAlignment="1">
      <alignment horizontal="center" vertical="center"/>
    </xf>
    <xf numFmtId="0" fontId="3" fillId="0" borderId="3" xfId="0" applyFont="1" applyBorder="1" applyAlignment="1">
      <alignment horizontal="center" vertical="center"/>
    </xf>
    <xf numFmtId="0" fontId="3" fillId="0" borderId="51" xfId="0" applyFont="1" applyBorder="1" applyAlignment="1">
      <alignment horizontal="center" vertical="center" wrapText="1"/>
    </xf>
    <xf numFmtId="0" fontId="3" fillId="0" borderId="3" xfId="0" applyFont="1" applyBorder="1" applyAlignment="1">
      <alignment horizontal="center" vertical="center" wrapText="1"/>
    </xf>
    <xf numFmtId="179" fontId="3" fillId="13" borderId="3" xfId="0" applyNumberFormat="1" applyFont="1" applyFill="1" applyBorder="1" applyAlignment="1">
      <alignment horizontal="center" vertical="center"/>
    </xf>
    <xf numFmtId="176" fontId="3" fillId="13" borderId="2" xfId="0" applyNumberFormat="1" applyFont="1" applyFill="1" applyBorder="1" applyAlignment="1">
      <alignment horizontal="center" vertical="center"/>
    </xf>
    <xf numFmtId="176" fontId="3" fillId="13" borderId="31" xfId="0" applyNumberFormat="1" applyFont="1" applyFill="1" applyBorder="1" applyAlignment="1">
      <alignment horizontal="center" vertical="center"/>
    </xf>
    <xf numFmtId="176" fontId="3" fillId="13" borderId="6" xfId="0" applyNumberFormat="1" applyFont="1" applyFill="1" applyBorder="1" applyAlignment="1">
      <alignment horizontal="center" vertical="center"/>
    </xf>
    <xf numFmtId="176" fontId="3" fillId="13" borderId="4" xfId="0" applyNumberFormat="1" applyFont="1" applyFill="1" applyBorder="1" applyAlignment="1">
      <alignment horizontal="center" vertical="center"/>
    </xf>
    <xf numFmtId="176" fontId="3" fillId="13" borderId="57" xfId="0" applyNumberFormat="1" applyFont="1" applyFill="1" applyBorder="1" applyAlignment="1">
      <alignment horizontal="center" vertical="center"/>
    </xf>
    <xf numFmtId="179" fontId="3" fillId="9" borderId="48" xfId="0" applyNumberFormat="1" applyFont="1" applyFill="1" applyBorder="1" applyAlignment="1">
      <alignment horizontal="center" vertical="center"/>
    </xf>
    <xf numFmtId="179" fontId="3" fillId="9" borderId="50" xfId="0" applyNumberFormat="1" applyFont="1" applyFill="1" applyBorder="1" applyAlignment="1">
      <alignment horizontal="center" vertical="center"/>
    </xf>
    <xf numFmtId="0" fontId="3" fillId="10" borderId="3" xfId="0" applyFont="1" applyFill="1" applyBorder="1" applyAlignment="1">
      <alignment horizontal="center" vertical="center"/>
    </xf>
    <xf numFmtId="0" fontId="3" fillId="10" borderId="2" xfId="0" applyFont="1" applyFill="1" applyBorder="1" applyAlignment="1">
      <alignment horizontal="center" vertical="center"/>
    </xf>
    <xf numFmtId="0" fontId="3" fillId="13" borderId="2" xfId="0" applyFont="1" applyFill="1" applyBorder="1" applyAlignment="1">
      <alignment horizontal="center" vertical="center"/>
    </xf>
    <xf numFmtId="0" fontId="3" fillId="13" borderId="31" xfId="0" applyFont="1" applyFill="1" applyBorder="1" applyAlignment="1">
      <alignment horizontal="center" vertical="center"/>
    </xf>
    <xf numFmtId="0" fontId="3" fillId="13" borderId="5" xfId="0" applyFont="1" applyFill="1" applyBorder="1" applyAlignment="1">
      <alignment horizontal="center" vertical="center"/>
    </xf>
    <xf numFmtId="0" fontId="3" fillId="9" borderId="49" xfId="0" applyFont="1" applyFill="1" applyBorder="1" applyAlignment="1">
      <alignment horizontal="center" vertical="center"/>
    </xf>
    <xf numFmtId="0" fontId="3" fillId="9" borderId="50" xfId="0" applyFont="1" applyFill="1" applyBorder="1" applyAlignment="1">
      <alignment horizontal="center" vertical="center"/>
    </xf>
    <xf numFmtId="0" fontId="2" fillId="0" borderId="18"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3" fillId="13" borderId="31" xfId="0" applyFont="1" applyFill="1" applyBorder="1" applyAlignment="1">
      <alignment horizontal="center" vertical="center" shrinkToFit="1"/>
    </xf>
    <xf numFmtId="0" fontId="3" fillId="13" borderId="5" xfId="0" applyFont="1" applyFill="1" applyBorder="1" applyAlignment="1">
      <alignment horizontal="center" vertical="center" shrinkToFit="1"/>
    </xf>
    <xf numFmtId="0" fontId="3" fillId="13" borderId="7" xfId="0" applyFont="1" applyFill="1" applyBorder="1" applyAlignment="1">
      <alignment horizontal="center" vertical="center" shrinkToFit="1"/>
    </xf>
    <xf numFmtId="0" fontId="3" fillId="13" borderId="4" xfId="0" applyFont="1" applyFill="1" applyBorder="1" applyAlignment="1">
      <alignment horizontal="center" vertical="center" shrinkToFit="1"/>
    </xf>
    <xf numFmtId="0" fontId="3" fillId="13" borderId="8" xfId="0" applyFont="1" applyFill="1" applyBorder="1" applyAlignment="1">
      <alignment horizontal="center" vertical="center" shrinkToFit="1"/>
    </xf>
    <xf numFmtId="0" fontId="2" fillId="0" borderId="36" xfId="0" applyFont="1" applyBorder="1" applyAlignment="1">
      <alignment horizontal="center" vertical="center"/>
    </xf>
    <xf numFmtId="0" fontId="2" fillId="0" borderId="37" xfId="0" applyFont="1" applyBorder="1" applyAlignment="1">
      <alignment horizontal="center" vertical="center"/>
    </xf>
    <xf numFmtId="0" fontId="2" fillId="0" borderId="51" xfId="0" applyFont="1" applyBorder="1" applyAlignment="1">
      <alignment horizontal="center" vertical="center"/>
    </xf>
    <xf numFmtId="0" fontId="11" fillId="12" borderId="2" xfId="0" applyFont="1" applyFill="1" applyBorder="1" applyAlignment="1">
      <alignment horizontal="center" vertical="center" wrapText="1"/>
    </xf>
    <xf numFmtId="0" fontId="11" fillId="12" borderId="3" xfId="0" applyFont="1" applyFill="1" applyBorder="1" applyAlignment="1">
      <alignment horizontal="center" vertical="center"/>
    </xf>
    <xf numFmtId="0" fontId="11" fillId="12" borderId="36" xfId="0" applyFont="1" applyFill="1" applyBorder="1" applyAlignment="1">
      <alignment horizontal="center" vertical="center"/>
    </xf>
    <xf numFmtId="0" fontId="11" fillId="12" borderId="9" xfId="0" applyFont="1" applyFill="1" applyBorder="1" applyAlignment="1">
      <alignment horizontal="center" vertical="center" wrapText="1"/>
    </xf>
    <xf numFmtId="177" fontId="3" fillId="0" borderId="3" xfId="0" applyNumberFormat="1" applyFont="1" applyBorder="1" applyAlignment="1">
      <alignment horizontal="center" vertical="center"/>
    </xf>
    <xf numFmtId="0" fontId="3" fillId="0" borderId="37" xfId="0" applyFont="1" applyBorder="1" applyAlignment="1">
      <alignment horizontal="center" vertical="center"/>
    </xf>
    <xf numFmtId="0" fontId="3" fillId="0" borderId="2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56" xfId="0" applyFont="1" applyBorder="1" applyAlignment="1">
      <alignment horizontal="center" vertical="center" wrapText="1"/>
    </xf>
    <xf numFmtId="178" fontId="3" fillId="9" borderId="52" xfId="0" applyNumberFormat="1" applyFont="1" applyFill="1" applyBorder="1" applyAlignment="1">
      <alignment horizontal="center" vertical="center"/>
    </xf>
    <xf numFmtId="178" fontId="3" fillId="9" borderId="53" xfId="0" applyNumberFormat="1" applyFont="1" applyFill="1" applyBorder="1" applyAlignment="1">
      <alignment horizontal="center" vertical="center"/>
    </xf>
    <xf numFmtId="178" fontId="3" fillId="9" borderId="34" xfId="0" applyNumberFormat="1" applyFont="1" applyFill="1" applyBorder="1" applyAlignment="1">
      <alignment horizontal="center" vertical="center"/>
    </xf>
    <xf numFmtId="0" fontId="9" fillId="12" borderId="2" xfId="0" applyFont="1" applyFill="1" applyBorder="1" applyAlignment="1">
      <alignment horizontal="left" vertical="center"/>
    </xf>
    <xf numFmtId="0" fontId="9" fillId="12" borderId="31" xfId="0" applyFont="1" applyFill="1" applyBorder="1" applyAlignment="1">
      <alignment horizontal="left" vertical="center"/>
    </xf>
    <xf numFmtId="0" fontId="9" fillId="12" borderId="5" xfId="0" applyFont="1" applyFill="1" applyBorder="1" applyAlignment="1">
      <alignment horizontal="left" vertical="center"/>
    </xf>
    <xf numFmtId="0" fontId="3" fillId="13" borderId="0" xfId="0" applyFont="1" applyFill="1" applyBorder="1" applyAlignment="1">
      <alignment horizontal="left" vertical="center" wrapText="1"/>
    </xf>
    <xf numFmtId="180" fontId="3" fillId="0" borderId="3" xfId="0" applyNumberFormat="1" applyFont="1" applyBorder="1" applyAlignment="1">
      <alignment horizontal="center" vertical="center"/>
    </xf>
    <xf numFmtId="0" fontId="3" fillId="9" borderId="3" xfId="0" applyFont="1" applyFill="1" applyBorder="1" applyAlignment="1">
      <alignment horizontal="center" vertical="center" wrapText="1"/>
    </xf>
    <xf numFmtId="179" fontId="3" fillId="9" borderId="2" xfId="0" applyNumberFormat="1" applyFont="1" applyFill="1" applyBorder="1" applyAlignment="1">
      <alignment horizontal="center" vertical="center"/>
    </xf>
    <xf numFmtId="179" fontId="3" fillId="9" borderId="31" xfId="0" applyNumberFormat="1" applyFont="1" applyFill="1" applyBorder="1" applyAlignment="1">
      <alignment horizontal="center" vertical="center"/>
    </xf>
    <xf numFmtId="179" fontId="3" fillId="9" borderId="5" xfId="0" applyNumberFormat="1" applyFont="1" applyFill="1" applyBorder="1" applyAlignment="1">
      <alignment horizontal="center" vertical="center"/>
    </xf>
    <xf numFmtId="9" fontId="3" fillId="0" borderId="3" xfId="0" applyNumberFormat="1" applyFont="1" applyBorder="1" applyAlignment="1">
      <alignment horizontal="center" vertical="center"/>
    </xf>
    <xf numFmtId="0" fontId="9" fillId="12" borderId="51" xfId="0" applyFont="1" applyFill="1" applyBorder="1" applyAlignment="1">
      <alignment horizontal="center" vertical="center" wrapText="1"/>
    </xf>
    <xf numFmtId="0" fontId="9" fillId="12" borderId="3" xfId="0" applyFont="1" applyFill="1" applyBorder="1" applyAlignment="1">
      <alignment horizontal="center" vertical="center"/>
    </xf>
    <xf numFmtId="0" fontId="9" fillId="12" borderId="3" xfId="0" applyFont="1" applyFill="1" applyBorder="1" applyAlignment="1">
      <alignment horizontal="center" vertical="center" wrapText="1"/>
    </xf>
    <xf numFmtId="0" fontId="9" fillId="12" borderId="36" xfId="0" applyFont="1" applyFill="1" applyBorder="1" applyAlignment="1">
      <alignment horizontal="center" vertical="center"/>
    </xf>
    <xf numFmtId="0" fontId="9" fillId="12" borderId="36" xfId="0" applyFont="1" applyFill="1" applyBorder="1" applyAlignment="1">
      <alignment horizontal="center" vertical="center" wrapText="1"/>
    </xf>
    <xf numFmtId="0" fontId="3" fillId="7" borderId="3" xfId="0" applyFont="1" applyFill="1" applyBorder="1" applyAlignment="1">
      <alignment horizontal="center" vertical="center"/>
    </xf>
    <xf numFmtId="179" fontId="3" fillId="13" borderId="2" xfId="0" applyNumberFormat="1" applyFont="1" applyFill="1" applyBorder="1" applyAlignment="1">
      <alignment horizontal="center" vertical="center"/>
    </xf>
    <xf numFmtId="179" fontId="3" fillId="13" borderId="31" xfId="0" applyNumberFormat="1" applyFont="1" applyFill="1" applyBorder="1" applyAlignment="1">
      <alignment horizontal="center" vertical="center"/>
    </xf>
    <xf numFmtId="179" fontId="3" fillId="13" borderId="5" xfId="0" applyNumberFormat="1" applyFont="1" applyFill="1" applyBorder="1" applyAlignment="1">
      <alignment horizontal="center" vertical="center"/>
    </xf>
    <xf numFmtId="0" fontId="3" fillId="7" borderId="2" xfId="0" applyFont="1" applyFill="1" applyBorder="1" applyAlignment="1">
      <alignment horizontal="center" vertical="center"/>
    </xf>
    <xf numFmtId="0" fontId="3" fillId="7" borderId="31" xfId="0" applyFont="1" applyFill="1" applyBorder="1" applyAlignment="1">
      <alignment horizontal="center" vertical="center"/>
    </xf>
    <xf numFmtId="0" fontId="3" fillId="7" borderId="5" xfId="0" applyFont="1" applyFill="1" applyBorder="1" applyAlignment="1">
      <alignment horizontal="center" vertical="center"/>
    </xf>
    <xf numFmtId="0" fontId="3" fillId="7" borderId="3" xfId="0" applyFont="1" applyFill="1" applyBorder="1" applyAlignment="1">
      <alignment horizontal="center" vertical="center" wrapText="1"/>
    </xf>
    <xf numFmtId="0" fontId="3" fillId="7" borderId="7" xfId="0" applyFont="1" applyFill="1" applyBorder="1" applyAlignment="1">
      <alignment horizontal="center" vertical="center"/>
    </xf>
    <xf numFmtId="0" fontId="3" fillId="7" borderId="4" xfId="0" applyFont="1" applyFill="1" applyBorder="1" applyAlignment="1">
      <alignment horizontal="center" vertical="center"/>
    </xf>
    <xf numFmtId="0" fontId="3" fillId="7" borderId="8" xfId="0" applyFont="1" applyFill="1" applyBorder="1" applyAlignment="1">
      <alignment horizontal="center" vertical="center"/>
    </xf>
    <xf numFmtId="0" fontId="3" fillId="6" borderId="6" xfId="0" applyFont="1" applyFill="1" applyBorder="1" applyAlignment="1">
      <alignment horizontal="center" vertical="center"/>
    </xf>
    <xf numFmtId="0" fontId="3" fillId="6" borderId="4" xfId="0" applyFont="1" applyFill="1" applyBorder="1" applyAlignment="1">
      <alignment horizontal="center" vertical="center"/>
    </xf>
    <xf numFmtId="0" fontId="3" fillId="6" borderId="57" xfId="0"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2CC"/>
      <rgbColor rgb="FFDEEBF7"/>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2F2F2"/>
      <rgbColor rgb="FFE2F0D9"/>
      <rgbColor rgb="FFFFFF99"/>
      <rgbColor rgb="FF99CCFF"/>
      <rgbColor rgb="FFFF99CC"/>
      <rgbColor rgb="FFCC99FF"/>
      <rgbColor rgb="FFFDCBCB"/>
      <rgbColor rgb="FF3366FF"/>
      <rgbColor rgb="FF33CCCC"/>
      <rgbColor rgb="FF99CC00"/>
      <rgbColor rgb="FFFFC000"/>
      <rgbColor rgb="FFFFBF00"/>
      <rgbColor rgb="FFED7D31"/>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EB3D3D"/>
      <color rgb="FFFF5050"/>
      <color rgb="FFFDCB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hyperlink" Target="https://sisimulation.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47</xdr:col>
      <xdr:colOff>33616</xdr:colOff>
      <xdr:row>54</xdr:row>
      <xdr:rowOff>22412</xdr:rowOff>
    </xdr:to>
    <xdr:pic>
      <xdr:nvPicPr>
        <xdr:cNvPr id="6" name="図 5">
          <a:extLst>
            <a:ext uri="{FF2B5EF4-FFF2-40B4-BE49-F238E27FC236}">
              <a16:creationId xmlns:a16="http://schemas.microsoft.com/office/drawing/2014/main" id="{B27D10CF-3B2C-4024-B558-CA3C87FB6D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5127940" cy="108697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78441</xdr:colOff>
      <xdr:row>43</xdr:row>
      <xdr:rowOff>179294</xdr:rowOff>
    </xdr:from>
    <xdr:to>
      <xdr:col>16</xdr:col>
      <xdr:colOff>133832</xdr:colOff>
      <xdr:row>49</xdr:row>
      <xdr:rowOff>78442</xdr:rowOff>
    </xdr:to>
    <xdr:sp macro="" textlink="">
      <xdr:nvSpPr>
        <xdr:cNvPr id="2" name="CustomShape 1">
          <a:extLst>
            <a:ext uri="{FF2B5EF4-FFF2-40B4-BE49-F238E27FC236}">
              <a16:creationId xmlns:a16="http://schemas.microsoft.com/office/drawing/2014/main" id="{E740158F-B55B-45DB-9172-C0BE2AA71361}"/>
            </a:ext>
          </a:extLst>
        </xdr:cNvPr>
        <xdr:cNvSpPr/>
      </xdr:nvSpPr>
      <xdr:spPr>
        <a:xfrm flipH="1">
          <a:off x="1882588" y="9793941"/>
          <a:ext cx="1859538" cy="1243854"/>
        </a:xfrm>
        <a:custGeom>
          <a:avLst/>
          <a:gdLst/>
          <a:ahLst/>
          <a:cxnLst/>
          <a:rect l="l" t="t" r="r" b="b"/>
          <a:pathLst>
            <a:path w="21600" h="21600">
              <a:moveTo>
                <a:pt x="0" y="0"/>
              </a:moveTo>
              <a:lnTo>
                <a:pt x="21600" y="21600"/>
              </a:lnTo>
            </a:path>
          </a:pathLst>
        </a:custGeom>
        <a:noFill/>
        <a:ln>
          <a:solidFill>
            <a:schemeClr val="bg1">
              <a:lumMod val="50000"/>
            </a:schemeClr>
          </a:solidFill>
          <a:tailEnd type="triangle" w="med" len="med"/>
        </a:ln>
      </xdr:spPr>
      <xdr:style>
        <a:lnRef idx="1">
          <a:schemeClr val="accent1"/>
        </a:lnRef>
        <a:fillRef idx="0">
          <a:schemeClr val="accent1"/>
        </a:fillRef>
        <a:effectRef idx="0">
          <a:schemeClr val="accent1"/>
        </a:effectRef>
        <a:fontRef idx="minor"/>
      </xdr:style>
    </xdr:sp>
    <xdr:clientData/>
  </xdr:twoCellAnchor>
  <xdr:twoCellAnchor>
    <xdr:from>
      <xdr:col>1</xdr:col>
      <xdr:colOff>0</xdr:colOff>
      <xdr:row>7</xdr:row>
      <xdr:rowOff>152401</xdr:rowOff>
    </xdr:from>
    <xdr:to>
      <xdr:col>2</xdr:col>
      <xdr:colOff>19050</xdr:colOff>
      <xdr:row>10</xdr:row>
      <xdr:rowOff>247651</xdr:rowOff>
    </xdr:to>
    <xdr:sp macro="" textlink="">
      <xdr:nvSpPr>
        <xdr:cNvPr id="3" name="テキスト ボックス 2">
          <a:extLst>
            <a:ext uri="{FF2B5EF4-FFF2-40B4-BE49-F238E27FC236}">
              <a16:creationId xmlns:a16="http://schemas.microsoft.com/office/drawing/2014/main" id="{0277B62A-E501-4ACB-8DAE-5071707F611A}"/>
            </a:ext>
          </a:extLst>
        </xdr:cNvPr>
        <xdr:cNvSpPr txBox="1"/>
      </xdr:nvSpPr>
      <xdr:spPr>
        <a:xfrm>
          <a:off x="333375" y="1933576"/>
          <a:ext cx="33718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50000"/>
                  <a:lumOff val="50000"/>
                </a:schemeClr>
              </a:solidFill>
            </a:rPr>
            <a:t>「</a:t>
          </a:r>
          <a:r>
            <a:rPr kumimoji="1" lang="en-US" altLang="ja-JP" sz="1100">
              <a:solidFill>
                <a:schemeClr val="tx1">
                  <a:lumMod val="50000"/>
                  <a:lumOff val="50000"/>
                </a:schemeClr>
              </a:solidFill>
            </a:rPr>
            <a:t>FIT</a:t>
          </a:r>
          <a:r>
            <a:rPr kumimoji="1" lang="ja-JP" altLang="en-US" sz="1100">
              <a:solidFill>
                <a:schemeClr val="tx1">
                  <a:lumMod val="50000"/>
                  <a:lumOff val="50000"/>
                </a:schemeClr>
              </a:solidFill>
            </a:rPr>
            <a:t>期間中の売電単価」は年度によって異なるため、お客様にご確認いただき入力ください。。シート右側に年度別の売電単価を記載しています。</a:t>
          </a:r>
        </a:p>
      </xdr:txBody>
    </xdr:sp>
    <xdr:clientData/>
  </xdr:twoCellAnchor>
  <xdr:twoCellAnchor>
    <xdr:from>
      <xdr:col>2</xdr:col>
      <xdr:colOff>38100</xdr:colOff>
      <xdr:row>8</xdr:row>
      <xdr:rowOff>152400</xdr:rowOff>
    </xdr:from>
    <xdr:to>
      <xdr:col>3</xdr:col>
      <xdr:colOff>0</xdr:colOff>
      <xdr:row>8</xdr:row>
      <xdr:rowOff>152400</xdr:rowOff>
    </xdr:to>
    <xdr:cxnSp macro="">
      <xdr:nvCxnSpPr>
        <xdr:cNvPr id="7" name="直線矢印コネクタ 6">
          <a:extLst>
            <a:ext uri="{FF2B5EF4-FFF2-40B4-BE49-F238E27FC236}">
              <a16:creationId xmlns:a16="http://schemas.microsoft.com/office/drawing/2014/main" id="{EEA2D468-F882-4A8F-A35B-77B38DBB2BC0}"/>
            </a:ext>
          </a:extLst>
        </xdr:cNvPr>
        <xdr:cNvCxnSpPr/>
      </xdr:nvCxnSpPr>
      <xdr:spPr>
        <a:xfrm>
          <a:off x="3724275" y="2181225"/>
          <a:ext cx="333375" cy="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314325</xdr:colOff>
      <xdr:row>11</xdr:row>
      <xdr:rowOff>142875</xdr:rowOff>
    </xdr:from>
    <xdr:to>
      <xdr:col>2</xdr:col>
      <xdr:colOff>19050</xdr:colOff>
      <xdr:row>21</xdr:row>
      <xdr:rowOff>76200</xdr:rowOff>
    </xdr:to>
    <xdr:sp macro="" textlink="">
      <xdr:nvSpPr>
        <xdr:cNvPr id="10" name="テキスト ボックス 9">
          <a:extLst>
            <a:ext uri="{FF2B5EF4-FFF2-40B4-BE49-F238E27FC236}">
              <a16:creationId xmlns:a16="http://schemas.microsoft.com/office/drawing/2014/main" id="{A9DCA12C-864E-4212-BD80-5F1BA7BE0EF6}"/>
            </a:ext>
          </a:extLst>
        </xdr:cNvPr>
        <xdr:cNvSpPr txBox="1"/>
      </xdr:nvSpPr>
      <xdr:spPr>
        <a:xfrm>
          <a:off x="314325" y="2943225"/>
          <a:ext cx="3390900" cy="2476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50000"/>
                  <a:lumOff val="50000"/>
                </a:schemeClr>
              </a:solidFill>
            </a:rPr>
            <a:t>「</a:t>
          </a:r>
          <a:r>
            <a:rPr kumimoji="1" lang="en-US" altLang="ja-JP" sz="1100">
              <a:solidFill>
                <a:schemeClr val="tx1">
                  <a:lumMod val="50000"/>
                  <a:lumOff val="50000"/>
                </a:schemeClr>
              </a:solidFill>
            </a:rPr>
            <a:t>1kW</a:t>
          </a:r>
          <a:r>
            <a:rPr kumimoji="1" lang="ja-JP" altLang="en-US" sz="1100">
              <a:solidFill>
                <a:schemeClr val="tx1">
                  <a:lumMod val="50000"/>
                  <a:lumOff val="50000"/>
                </a:schemeClr>
              </a:solidFill>
            </a:rPr>
            <a:t>ｈあたりの発電量」</a:t>
          </a:r>
          <a:endParaRPr kumimoji="1" lang="en-US" altLang="ja-JP" sz="1100">
            <a:solidFill>
              <a:schemeClr val="tx1">
                <a:lumMod val="50000"/>
                <a:lumOff val="50000"/>
              </a:schemeClr>
            </a:solidFill>
          </a:endParaRPr>
        </a:p>
        <a:p>
          <a:r>
            <a:rPr kumimoji="1" lang="ja-JP" altLang="en-US" sz="1100" u="sng">
              <a:solidFill>
                <a:schemeClr val="tx1">
                  <a:lumMod val="50000"/>
                  <a:lumOff val="50000"/>
                </a:schemeClr>
              </a:solidFill>
            </a:rPr>
            <a:t>発電量の目安	　</a:t>
          </a:r>
          <a:r>
            <a:rPr kumimoji="1" lang="en-US" altLang="ja-JP" sz="1100" u="sng">
              <a:solidFill>
                <a:schemeClr val="tx1">
                  <a:lumMod val="50000"/>
                  <a:lumOff val="50000"/>
                </a:schemeClr>
              </a:solidFill>
            </a:rPr>
            <a:t>1,100kWh</a:t>
          </a:r>
        </a:p>
        <a:p>
          <a:endParaRPr kumimoji="1" lang="en-US" altLang="ja-JP" sz="1100">
            <a:solidFill>
              <a:schemeClr val="tx1">
                <a:lumMod val="50000"/>
                <a:lumOff val="50000"/>
              </a:schemeClr>
            </a:solidFill>
          </a:endParaRPr>
        </a:p>
        <a:p>
          <a:r>
            <a:rPr lang="ja-JP" altLang="en-US" sz="1100" b="0" i="0">
              <a:solidFill>
                <a:schemeClr val="tx1">
                  <a:lumMod val="50000"/>
                  <a:lumOff val="50000"/>
                </a:schemeClr>
              </a:solidFill>
              <a:effectLst/>
              <a:latin typeface="+mn-lt"/>
              <a:ea typeface="+mn-ea"/>
              <a:cs typeface="+mn-cs"/>
            </a:rPr>
            <a:t>設置エリア、設置方位、設置角度、日照条件等、ご利用環境によって発電量は異なります。設置環境に合わせて入力ください。 </a:t>
          </a:r>
          <a:endParaRPr lang="en-US" altLang="ja-JP" sz="1100" b="0" i="0">
            <a:solidFill>
              <a:schemeClr val="tx1">
                <a:lumMod val="50000"/>
                <a:lumOff val="50000"/>
              </a:schemeClr>
            </a:solidFill>
            <a:effectLst/>
            <a:latin typeface="+mn-lt"/>
            <a:ea typeface="+mn-ea"/>
            <a:cs typeface="+mn-cs"/>
          </a:endParaRPr>
        </a:p>
        <a:p>
          <a:r>
            <a:rPr lang="en-US" altLang="ja-JP" sz="1100" b="0" i="0">
              <a:solidFill>
                <a:schemeClr val="tx1">
                  <a:lumMod val="50000"/>
                  <a:lumOff val="50000"/>
                </a:schemeClr>
              </a:solidFill>
              <a:effectLst/>
              <a:latin typeface="+mn-lt"/>
              <a:ea typeface="+mn-ea"/>
              <a:cs typeface="+mn-cs"/>
            </a:rPr>
            <a:t>※SI</a:t>
          </a:r>
          <a:r>
            <a:rPr lang="ja-JP" altLang="en-US" sz="1100" b="0" i="0">
              <a:solidFill>
                <a:schemeClr val="tx1">
                  <a:lumMod val="50000"/>
                  <a:lumOff val="50000"/>
                </a:schemeClr>
              </a:solidFill>
              <a:effectLst/>
              <a:latin typeface="+mn-lt"/>
              <a:ea typeface="+mn-ea"/>
              <a:cs typeface="+mn-cs"/>
            </a:rPr>
            <a:t>シミュレータで地域を選択いただくと年間発電量</a:t>
          </a:r>
          <a:r>
            <a:rPr lang="en-US" altLang="ja-JP" sz="1100" b="0" i="0">
              <a:solidFill>
                <a:schemeClr val="tx1">
                  <a:lumMod val="50000"/>
                  <a:lumOff val="50000"/>
                </a:schemeClr>
              </a:solidFill>
              <a:effectLst/>
              <a:latin typeface="+mn-lt"/>
              <a:ea typeface="+mn-ea"/>
              <a:cs typeface="+mn-cs"/>
            </a:rPr>
            <a:t>/kW</a:t>
          </a:r>
          <a:r>
            <a:rPr lang="ja-JP" altLang="en-US" sz="1100" b="0" i="0">
              <a:solidFill>
                <a:schemeClr val="tx1">
                  <a:lumMod val="50000"/>
                  <a:lumOff val="50000"/>
                </a:schemeClr>
              </a:solidFill>
              <a:effectLst/>
              <a:latin typeface="+mn-lt"/>
              <a:ea typeface="+mn-ea"/>
              <a:cs typeface="+mn-cs"/>
            </a:rPr>
            <a:t>の目安を確認できますので、併せてお使いください。</a:t>
          </a:r>
          <a:endParaRPr lang="en-US" altLang="ja-JP" sz="1100" b="0" i="0">
            <a:solidFill>
              <a:schemeClr val="tx1">
                <a:lumMod val="50000"/>
                <a:lumOff val="50000"/>
              </a:schemeClr>
            </a:solidFill>
            <a:effectLst/>
            <a:latin typeface="+mn-lt"/>
            <a:ea typeface="+mn-ea"/>
            <a:cs typeface="+mn-cs"/>
          </a:endParaRPr>
        </a:p>
      </xdr:txBody>
    </xdr:sp>
    <xdr:clientData/>
  </xdr:twoCellAnchor>
  <xdr:twoCellAnchor>
    <xdr:from>
      <xdr:col>2</xdr:col>
      <xdr:colOff>38100</xdr:colOff>
      <xdr:row>14</xdr:row>
      <xdr:rowOff>123825</xdr:rowOff>
    </xdr:from>
    <xdr:to>
      <xdr:col>3</xdr:col>
      <xdr:colOff>0</xdr:colOff>
      <xdr:row>14</xdr:row>
      <xdr:rowOff>123825</xdr:rowOff>
    </xdr:to>
    <xdr:cxnSp macro="">
      <xdr:nvCxnSpPr>
        <xdr:cNvPr id="11" name="直線矢印コネクタ 10">
          <a:extLst>
            <a:ext uri="{FF2B5EF4-FFF2-40B4-BE49-F238E27FC236}">
              <a16:creationId xmlns:a16="http://schemas.microsoft.com/office/drawing/2014/main" id="{57FAF5D6-DE70-400C-9004-76440A47CB5F}"/>
            </a:ext>
          </a:extLst>
        </xdr:cNvPr>
        <xdr:cNvCxnSpPr/>
      </xdr:nvCxnSpPr>
      <xdr:spPr>
        <a:xfrm>
          <a:off x="3724275" y="3676650"/>
          <a:ext cx="333375" cy="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295275</xdr:colOff>
      <xdr:row>22</xdr:row>
      <xdr:rowOff>9525</xdr:rowOff>
    </xdr:from>
    <xdr:to>
      <xdr:col>2</xdr:col>
      <xdr:colOff>0</xdr:colOff>
      <xdr:row>31</xdr:row>
      <xdr:rowOff>76200</xdr:rowOff>
    </xdr:to>
    <xdr:sp macro="" textlink="">
      <xdr:nvSpPr>
        <xdr:cNvPr id="12" name="テキスト ボックス 11">
          <a:extLst>
            <a:ext uri="{FF2B5EF4-FFF2-40B4-BE49-F238E27FC236}">
              <a16:creationId xmlns:a16="http://schemas.microsoft.com/office/drawing/2014/main" id="{DCA83854-7CE1-4E12-BF91-DF63D874C716}"/>
            </a:ext>
          </a:extLst>
        </xdr:cNvPr>
        <xdr:cNvSpPr txBox="1"/>
      </xdr:nvSpPr>
      <xdr:spPr>
        <a:xfrm>
          <a:off x="295275" y="5591175"/>
          <a:ext cx="3390900" cy="1943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50000"/>
                  <a:lumOff val="50000"/>
                </a:schemeClr>
              </a:solidFill>
            </a:rPr>
            <a:t>「①導入コスト」</a:t>
          </a:r>
          <a:endParaRPr kumimoji="1" lang="en-US" altLang="ja-JP" sz="1100">
            <a:solidFill>
              <a:schemeClr val="tx1">
                <a:lumMod val="50000"/>
                <a:lumOff val="50000"/>
              </a:schemeClr>
            </a:solidFill>
          </a:endParaRPr>
        </a:p>
        <a:p>
          <a:r>
            <a:rPr kumimoji="1" lang="ja-JP" altLang="en-US" sz="1100" u="sng">
              <a:solidFill>
                <a:schemeClr val="tx1">
                  <a:lumMod val="50000"/>
                  <a:lumOff val="50000"/>
                </a:schemeClr>
              </a:solidFill>
            </a:rPr>
            <a:t>リフォームの場合の目安　</a:t>
          </a:r>
          <a:r>
            <a:rPr kumimoji="1" lang="en-US" altLang="ja-JP" sz="1100" u="sng">
              <a:solidFill>
                <a:schemeClr val="tx1">
                  <a:lumMod val="50000"/>
                  <a:lumOff val="50000"/>
                </a:schemeClr>
              </a:solidFill>
            </a:rPr>
            <a:t>176</a:t>
          </a:r>
          <a:r>
            <a:rPr kumimoji="1" lang="ja-JP" altLang="en-US" sz="1100" u="sng">
              <a:solidFill>
                <a:schemeClr val="tx1">
                  <a:lumMod val="50000"/>
                  <a:lumOff val="50000"/>
                </a:schemeClr>
              </a:solidFill>
            </a:rPr>
            <a:t>万円</a:t>
          </a:r>
          <a:endParaRPr kumimoji="1" lang="en-US" altLang="ja-JP" sz="1100" u="sng">
            <a:solidFill>
              <a:schemeClr val="tx1">
                <a:lumMod val="50000"/>
                <a:lumOff val="50000"/>
              </a:schemeClr>
            </a:solidFill>
          </a:endParaRPr>
        </a:p>
        <a:p>
          <a:endParaRPr kumimoji="1" lang="en-US" altLang="ja-JP" sz="1100">
            <a:solidFill>
              <a:schemeClr val="tx1">
                <a:lumMod val="50000"/>
                <a:lumOff val="50000"/>
              </a:schemeClr>
            </a:solidFill>
          </a:endParaRPr>
        </a:p>
        <a:p>
          <a:r>
            <a:rPr lang="ja-JP" altLang="en-US" sz="1100" b="0" i="0">
              <a:solidFill>
                <a:schemeClr val="tx1">
                  <a:lumMod val="50000"/>
                  <a:lumOff val="50000"/>
                </a:schemeClr>
              </a:solidFill>
              <a:effectLst/>
              <a:latin typeface="+mn-lt"/>
              <a:ea typeface="+mn-ea"/>
              <a:cs typeface="+mn-cs"/>
            </a:rPr>
            <a:t>本体：</a:t>
          </a:r>
          <a:r>
            <a:rPr lang="en-US" altLang="ja-JP" sz="1100" b="0" i="0">
              <a:solidFill>
                <a:schemeClr val="tx1">
                  <a:lumMod val="50000"/>
                  <a:lumOff val="50000"/>
                </a:schemeClr>
              </a:solidFill>
              <a:effectLst/>
              <a:latin typeface="+mn-lt"/>
              <a:ea typeface="+mn-ea"/>
              <a:cs typeface="+mn-cs"/>
            </a:rPr>
            <a:t>99</a:t>
          </a:r>
          <a:r>
            <a:rPr lang="ja-JP" altLang="en-US" sz="1100" b="0" i="0">
              <a:solidFill>
                <a:schemeClr val="tx1">
                  <a:lumMod val="50000"/>
                  <a:lumOff val="50000"/>
                </a:schemeClr>
              </a:solidFill>
              <a:effectLst/>
              <a:latin typeface="+mn-lt"/>
              <a:ea typeface="+mn-ea"/>
              <a:cs typeface="+mn-cs"/>
            </a:rPr>
            <a:t>万円</a:t>
          </a:r>
        </a:p>
        <a:p>
          <a:r>
            <a:rPr lang="ja-JP" altLang="en-US" sz="1100" b="0" i="0">
              <a:solidFill>
                <a:schemeClr val="tx1">
                  <a:lumMod val="50000"/>
                  <a:lumOff val="50000"/>
                </a:schemeClr>
              </a:solidFill>
              <a:effectLst/>
              <a:latin typeface="+mn-lt"/>
              <a:ea typeface="+mn-ea"/>
              <a:cs typeface="+mn-cs"/>
            </a:rPr>
            <a:t>リフォームの場合の工事費：</a:t>
          </a:r>
          <a:r>
            <a:rPr lang="en-US" altLang="ja-JP" sz="1100" b="0" i="0">
              <a:solidFill>
                <a:schemeClr val="tx1">
                  <a:lumMod val="50000"/>
                  <a:lumOff val="50000"/>
                </a:schemeClr>
              </a:solidFill>
              <a:effectLst/>
              <a:latin typeface="+mn-lt"/>
              <a:ea typeface="+mn-ea"/>
              <a:cs typeface="+mn-cs"/>
            </a:rPr>
            <a:t>60</a:t>
          </a:r>
          <a:r>
            <a:rPr lang="ja-JP" altLang="en-US" sz="1100" b="0" i="0">
              <a:solidFill>
                <a:schemeClr val="tx1">
                  <a:lumMod val="50000"/>
                  <a:lumOff val="50000"/>
                </a:schemeClr>
              </a:solidFill>
              <a:effectLst/>
              <a:latin typeface="+mn-lt"/>
              <a:ea typeface="+mn-ea"/>
              <a:cs typeface="+mn-cs"/>
            </a:rPr>
            <a:t>万円</a:t>
          </a:r>
        </a:p>
        <a:p>
          <a:r>
            <a:rPr lang="ja-JP" altLang="en-US" sz="1100" b="0" i="0">
              <a:solidFill>
                <a:schemeClr val="tx1">
                  <a:lumMod val="50000"/>
                  <a:lumOff val="50000"/>
                </a:schemeClr>
              </a:solidFill>
              <a:effectLst/>
              <a:latin typeface="+mn-lt"/>
              <a:ea typeface="+mn-ea"/>
              <a:cs typeface="+mn-cs"/>
            </a:rPr>
            <a:t>＝約</a:t>
          </a:r>
          <a:r>
            <a:rPr lang="en-US" altLang="ja-JP" sz="1100" b="0" i="0">
              <a:solidFill>
                <a:schemeClr val="tx1">
                  <a:lumMod val="50000"/>
                  <a:lumOff val="50000"/>
                </a:schemeClr>
              </a:solidFill>
              <a:effectLst/>
              <a:latin typeface="+mn-lt"/>
              <a:ea typeface="+mn-ea"/>
              <a:cs typeface="+mn-cs"/>
            </a:rPr>
            <a:t>160</a:t>
          </a:r>
          <a:r>
            <a:rPr lang="ja-JP" altLang="en-US" sz="1100" b="0" i="0">
              <a:solidFill>
                <a:schemeClr val="tx1">
                  <a:lumMod val="50000"/>
                  <a:lumOff val="50000"/>
                </a:schemeClr>
              </a:solidFill>
              <a:effectLst/>
              <a:latin typeface="+mn-lt"/>
              <a:ea typeface="+mn-ea"/>
              <a:cs typeface="+mn-cs"/>
            </a:rPr>
            <a:t>万円＋消費税</a:t>
          </a:r>
        </a:p>
        <a:p>
          <a:r>
            <a:rPr lang="ja-JP" altLang="en-US" sz="1100" b="0" i="0">
              <a:solidFill>
                <a:schemeClr val="tx1">
                  <a:lumMod val="50000"/>
                  <a:lumOff val="50000"/>
                </a:schemeClr>
              </a:solidFill>
              <a:effectLst/>
              <a:latin typeface="+mn-lt"/>
              <a:ea typeface="+mn-ea"/>
              <a:cs typeface="+mn-cs"/>
            </a:rPr>
            <a:t>設置条件により金額は異なりますのでお客様に合わせてご入力ください。</a:t>
          </a:r>
          <a:endParaRPr lang="en-US" altLang="ja-JP" sz="1100" b="0" i="0">
            <a:solidFill>
              <a:schemeClr val="bg1">
                <a:lumMod val="65000"/>
              </a:schemeClr>
            </a:solidFill>
            <a:effectLst/>
            <a:latin typeface="+mn-lt"/>
            <a:ea typeface="+mn-ea"/>
            <a:cs typeface="+mn-cs"/>
          </a:endParaRPr>
        </a:p>
      </xdr:txBody>
    </xdr:sp>
    <xdr:clientData/>
  </xdr:twoCellAnchor>
  <xdr:twoCellAnchor>
    <xdr:from>
      <xdr:col>2</xdr:col>
      <xdr:colOff>19050</xdr:colOff>
      <xdr:row>23</xdr:row>
      <xdr:rowOff>114300</xdr:rowOff>
    </xdr:from>
    <xdr:to>
      <xdr:col>2</xdr:col>
      <xdr:colOff>352425</xdr:colOff>
      <xdr:row>23</xdr:row>
      <xdr:rowOff>114300</xdr:rowOff>
    </xdr:to>
    <xdr:cxnSp macro="">
      <xdr:nvCxnSpPr>
        <xdr:cNvPr id="13" name="直線矢印コネクタ 12">
          <a:extLst>
            <a:ext uri="{FF2B5EF4-FFF2-40B4-BE49-F238E27FC236}">
              <a16:creationId xmlns:a16="http://schemas.microsoft.com/office/drawing/2014/main" id="{3E63C438-01D8-47E1-8712-6F2504ED9EFF}"/>
            </a:ext>
          </a:extLst>
        </xdr:cNvPr>
        <xdr:cNvCxnSpPr/>
      </xdr:nvCxnSpPr>
      <xdr:spPr>
        <a:xfrm>
          <a:off x="3705225" y="5934075"/>
          <a:ext cx="333375" cy="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323849</xdr:colOff>
      <xdr:row>3</xdr:row>
      <xdr:rowOff>180975</xdr:rowOff>
    </xdr:from>
    <xdr:to>
      <xdr:col>2</xdr:col>
      <xdr:colOff>19050</xdr:colOff>
      <xdr:row>7</xdr:row>
      <xdr:rowOff>57150</xdr:rowOff>
    </xdr:to>
    <xdr:sp macro="" textlink="">
      <xdr:nvSpPr>
        <xdr:cNvPr id="14" name="テキスト ボックス 13">
          <a:extLst>
            <a:ext uri="{FF2B5EF4-FFF2-40B4-BE49-F238E27FC236}">
              <a16:creationId xmlns:a16="http://schemas.microsoft.com/office/drawing/2014/main" id="{EE891DCE-177B-4ABC-883F-4829C74B9F59}"/>
            </a:ext>
          </a:extLst>
        </xdr:cNvPr>
        <xdr:cNvSpPr txBox="1"/>
      </xdr:nvSpPr>
      <xdr:spPr>
        <a:xfrm>
          <a:off x="323849" y="1000125"/>
          <a:ext cx="3381376"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chemeClr val="tx1">
                  <a:lumMod val="50000"/>
                  <a:lumOff val="50000"/>
                </a:schemeClr>
              </a:solidFill>
            </a:rPr>
            <a:t>「電力会社」を選択すると「</a:t>
          </a:r>
          <a:r>
            <a:rPr kumimoji="1" lang="en-US" altLang="ja-JP" sz="1100">
              <a:solidFill>
                <a:schemeClr val="tx1">
                  <a:lumMod val="50000"/>
                  <a:lumOff val="50000"/>
                </a:schemeClr>
              </a:solidFill>
            </a:rPr>
            <a:t>FIT</a:t>
          </a:r>
          <a:r>
            <a:rPr kumimoji="1" lang="ja-JP" altLang="en-US" sz="1100">
              <a:solidFill>
                <a:schemeClr val="tx1">
                  <a:lumMod val="50000"/>
                  <a:lumOff val="50000"/>
                </a:schemeClr>
              </a:solidFill>
            </a:rPr>
            <a:t>満了後の売電単価」や「売電の差額」「現在の電気料金」が反映されます。</a:t>
          </a:r>
        </a:p>
      </xdr:txBody>
    </xdr:sp>
    <xdr:clientData/>
  </xdr:twoCellAnchor>
  <xdr:twoCellAnchor>
    <xdr:from>
      <xdr:col>2</xdr:col>
      <xdr:colOff>28575</xdr:colOff>
      <xdr:row>6</xdr:row>
      <xdr:rowOff>123825</xdr:rowOff>
    </xdr:from>
    <xdr:to>
      <xdr:col>2</xdr:col>
      <xdr:colOff>361950</xdr:colOff>
      <xdr:row>6</xdr:row>
      <xdr:rowOff>123825</xdr:rowOff>
    </xdr:to>
    <xdr:cxnSp macro="">
      <xdr:nvCxnSpPr>
        <xdr:cNvPr id="22" name="直線矢印コネクタ 21">
          <a:extLst>
            <a:ext uri="{FF2B5EF4-FFF2-40B4-BE49-F238E27FC236}">
              <a16:creationId xmlns:a16="http://schemas.microsoft.com/office/drawing/2014/main" id="{1E33B028-0D9F-4A18-899B-DA2B42342FA2}"/>
            </a:ext>
          </a:extLst>
        </xdr:cNvPr>
        <xdr:cNvCxnSpPr/>
      </xdr:nvCxnSpPr>
      <xdr:spPr>
        <a:xfrm>
          <a:off x="3714750" y="1666875"/>
          <a:ext cx="333375" cy="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257174</xdr:colOff>
      <xdr:row>4</xdr:row>
      <xdr:rowOff>161924</xdr:rowOff>
    </xdr:from>
    <xdr:to>
      <xdr:col>33</xdr:col>
      <xdr:colOff>47624</xdr:colOff>
      <xdr:row>7</xdr:row>
      <xdr:rowOff>9525</xdr:rowOff>
    </xdr:to>
    <xdr:sp macro="" textlink="">
      <xdr:nvSpPr>
        <xdr:cNvPr id="24" name="テキスト ボックス 23">
          <a:extLst>
            <a:ext uri="{FF2B5EF4-FFF2-40B4-BE49-F238E27FC236}">
              <a16:creationId xmlns:a16="http://schemas.microsoft.com/office/drawing/2014/main" id="{610C2196-BA23-4CF9-B214-72A01345E261}"/>
            </a:ext>
          </a:extLst>
        </xdr:cNvPr>
        <xdr:cNvSpPr txBox="1"/>
      </xdr:nvSpPr>
      <xdr:spPr>
        <a:xfrm>
          <a:off x="7143749" y="1228724"/>
          <a:ext cx="4657725" cy="561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tx1">
                  <a:lumMod val="50000"/>
                  <a:lumOff val="50000"/>
                </a:schemeClr>
              </a:solidFill>
              <a:effectLst/>
              <a:latin typeface="+mn-lt"/>
              <a:ea typeface="+mn-ea"/>
              <a:cs typeface="+mn-cs"/>
            </a:rPr>
            <a:t>「現在の電気料金」は</a:t>
          </a:r>
          <a:r>
            <a:rPr kumimoji="1" lang="ja-JP" altLang="en-US" sz="1100">
              <a:solidFill>
                <a:schemeClr val="tx1">
                  <a:lumMod val="50000"/>
                  <a:lumOff val="50000"/>
                </a:schemeClr>
              </a:solidFill>
              <a:effectLst/>
              <a:latin typeface="+mn-lt"/>
              <a:ea typeface="+mn-ea"/>
              <a:cs typeface="+mn-cs"/>
            </a:rPr>
            <a:t>右表の</a:t>
          </a:r>
          <a:r>
            <a:rPr kumimoji="1" lang="ja-JP" altLang="ja-JP" sz="1100">
              <a:solidFill>
                <a:schemeClr val="tx1">
                  <a:lumMod val="50000"/>
                  <a:lumOff val="50000"/>
                </a:schemeClr>
              </a:solidFill>
              <a:effectLst/>
              <a:latin typeface="+mn-lt"/>
              <a:ea typeface="+mn-ea"/>
              <a:cs typeface="+mn-cs"/>
            </a:rPr>
            <a:t>各電力会社ごとの参考料金が反映されます</a:t>
          </a:r>
          <a:r>
            <a:rPr kumimoji="1" lang="ja-JP" altLang="en-US" sz="1100">
              <a:solidFill>
                <a:schemeClr val="tx1">
                  <a:lumMod val="50000"/>
                  <a:lumOff val="50000"/>
                </a:schemeClr>
              </a:solidFill>
              <a:effectLst/>
              <a:latin typeface="+mn-lt"/>
              <a:ea typeface="+mn-ea"/>
              <a:cs typeface="+mn-cs"/>
            </a:rPr>
            <a:t>。当てはまらない場合は</a:t>
          </a:r>
          <a:r>
            <a:rPr kumimoji="1" lang="ja-JP" altLang="ja-JP" sz="1100">
              <a:solidFill>
                <a:schemeClr val="tx1">
                  <a:lumMod val="50000"/>
                  <a:lumOff val="50000"/>
                </a:schemeClr>
              </a:solidFill>
              <a:effectLst/>
              <a:latin typeface="+mn-lt"/>
              <a:ea typeface="+mn-ea"/>
              <a:cs typeface="+mn-cs"/>
            </a:rPr>
            <a:t>お客様に合わせてご入力ください。</a:t>
          </a:r>
          <a:endParaRPr kumimoji="1" lang="ja-JP" altLang="en-US" sz="1100">
            <a:solidFill>
              <a:schemeClr val="tx1">
                <a:lumMod val="50000"/>
                <a:lumOff val="50000"/>
              </a:schemeClr>
            </a:solidFill>
          </a:endParaRPr>
        </a:p>
      </xdr:txBody>
    </xdr:sp>
    <xdr:clientData/>
  </xdr:twoCellAnchor>
  <xdr:twoCellAnchor>
    <xdr:from>
      <xdr:col>23</xdr:col>
      <xdr:colOff>238125</xdr:colOff>
      <xdr:row>7</xdr:row>
      <xdr:rowOff>28575</xdr:rowOff>
    </xdr:from>
    <xdr:to>
      <xdr:col>23</xdr:col>
      <xdr:colOff>238125</xdr:colOff>
      <xdr:row>7</xdr:row>
      <xdr:rowOff>219075</xdr:rowOff>
    </xdr:to>
    <xdr:cxnSp macro="">
      <xdr:nvCxnSpPr>
        <xdr:cNvPr id="25" name="直線矢印コネクタ 24">
          <a:extLst>
            <a:ext uri="{FF2B5EF4-FFF2-40B4-BE49-F238E27FC236}">
              <a16:creationId xmlns:a16="http://schemas.microsoft.com/office/drawing/2014/main" id="{EBA1E22B-78A9-4A71-B07B-6C687FC22D67}"/>
            </a:ext>
          </a:extLst>
        </xdr:cNvPr>
        <xdr:cNvCxnSpPr/>
      </xdr:nvCxnSpPr>
      <xdr:spPr>
        <a:xfrm>
          <a:off x="9439275" y="1809750"/>
          <a:ext cx="0" cy="190500"/>
        </a:xfrm>
        <a:prstGeom prst="straightConnector1">
          <a:avLst/>
        </a:prstGeom>
        <a:ln>
          <a:solidFill>
            <a:schemeClr val="bg1">
              <a:lumMod val="6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19</xdr:row>
      <xdr:rowOff>200025</xdr:rowOff>
    </xdr:from>
    <xdr:to>
      <xdr:col>1</xdr:col>
      <xdr:colOff>3295650</xdr:colOff>
      <xdr:row>21</xdr:row>
      <xdr:rowOff>9525</xdr:rowOff>
    </xdr:to>
    <xdr:sp macro="" textlink="">
      <xdr:nvSpPr>
        <xdr:cNvPr id="28" name="テキスト ボックス 27">
          <a:hlinkClick xmlns:r="http://schemas.openxmlformats.org/officeDocument/2006/relationships" r:id="rId1"/>
          <a:extLst>
            <a:ext uri="{FF2B5EF4-FFF2-40B4-BE49-F238E27FC236}">
              <a16:creationId xmlns:a16="http://schemas.microsoft.com/office/drawing/2014/main" id="{829F4CE2-F3F3-4002-9749-A02349FB3387}"/>
            </a:ext>
          </a:extLst>
        </xdr:cNvPr>
        <xdr:cNvSpPr txBox="1"/>
      </xdr:nvSpPr>
      <xdr:spPr>
        <a:xfrm>
          <a:off x="409575" y="5038725"/>
          <a:ext cx="3219450" cy="314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altLang="ja-JP" sz="1100" b="0" i="0">
              <a:solidFill>
                <a:schemeClr val="tx1">
                  <a:lumMod val="50000"/>
                  <a:lumOff val="50000"/>
                </a:schemeClr>
              </a:solidFill>
              <a:effectLst/>
              <a:latin typeface="+mn-lt"/>
              <a:ea typeface="+mn-ea"/>
              <a:cs typeface="+mn-cs"/>
            </a:rPr>
            <a:t>SI</a:t>
          </a:r>
          <a:r>
            <a:rPr lang="ja-JP" altLang="ja-JP" sz="1100" b="0" i="0">
              <a:solidFill>
                <a:schemeClr val="tx1">
                  <a:lumMod val="50000"/>
                  <a:lumOff val="50000"/>
                </a:schemeClr>
              </a:solidFill>
              <a:effectLst/>
              <a:latin typeface="+mn-lt"/>
              <a:ea typeface="+mn-ea"/>
              <a:cs typeface="+mn-cs"/>
            </a:rPr>
            <a:t>シミュレータ　→　</a:t>
          </a:r>
          <a:r>
            <a:rPr lang="en-US" altLang="ja-JP" sz="1100" b="0" i="0">
              <a:solidFill>
                <a:schemeClr val="tx1">
                  <a:lumMod val="50000"/>
                  <a:lumOff val="50000"/>
                </a:schemeClr>
              </a:solidFill>
              <a:effectLst/>
              <a:latin typeface="+mn-lt"/>
              <a:ea typeface="+mn-ea"/>
              <a:cs typeface="+mn-cs"/>
            </a:rPr>
            <a:t>https://sisimulation.com/</a:t>
          </a:r>
          <a:endParaRPr lang="ja-JP" altLang="ja-JP">
            <a:solidFill>
              <a:schemeClr val="tx1">
                <a:lumMod val="50000"/>
                <a:lumOff val="50000"/>
              </a:schemeClr>
            </a:solidFill>
            <a:effectLst/>
          </a:endParaRPr>
        </a:p>
        <a:p>
          <a:endParaRPr kumimoji="1" lang="ja-JP" altLang="en-US" sz="1100">
            <a:solidFill>
              <a:schemeClr val="tx1">
                <a:lumMod val="50000"/>
                <a:lumOff val="50000"/>
              </a:schemeClr>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B7:AM52"/>
  <sheetViews>
    <sheetView view="pageBreakPreview" zoomScale="85" zoomScaleNormal="85" zoomScaleSheetLayoutView="85" workbookViewId="0">
      <selection activeCell="BA34" sqref="BA34"/>
    </sheetView>
  </sheetViews>
  <sheetFormatPr defaultRowHeight="13.5" x14ac:dyDescent="0.4"/>
  <cols>
    <col min="1" max="1" width="7.25" style="18" customWidth="1"/>
    <col min="2" max="2" width="10" style="18" customWidth="1"/>
    <col min="3" max="3" width="5.5" style="18" customWidth="1"/>
    <col min="4" max="4" width="5" style="18" customWidth="1"/>
    <col min="5" max="5" width="4.75" style="18" customWidth="1"/>
    <col min="6" max="6" width="3.375" style="18" customWidth="1"/>
    <col min="7" max="7" width="10" style="18" customWidth="1"/>
    <col min="8" max="8" width="4.5" style="18" customWidth="1"/>
    <col min="9" max="9" width="8.375" style="18" customWidth="1"/>
    <col min="10" max="10" width="5.375" style="18" customWidth="1"/>
    <col min="11" max="11" width="0.875" style="18" customWidth="1"/>
    <col min="12" max="12" width="4.5" style="18" customWidth="1"/>
    <col min="13" max="13" width="3" style="18" customWidth="1"/>
    <col min="14" max="14" width="4.625" style="18" customWidth="1"/>
    <col min="15" max="15" width="1.375" style="18" customWidth="1"/>
    <col min="16" max="16" width="3.75" style="18" customWidth="1"/>
    <col min="17" max="17" width="2.75" style="72" customWidth="1"/>
    <col min="18" max="18" width="3.125" style="18" customWidth="1"/>
    <col min="19" max="19" width="7.25" style="18" customWidth="1"/>
    <col min="20" max="20" width="3" style="18" customWidth="1"/>
    <col min="21" max="21" width="4.25" style="19" customWidth="1"/>
    <col min="22" max="22" width="0.875" style="19" customWidth="1"/>
    <col min="23" max="23" width="0.875" style="18" customWidth="1"/>
    <col min="24" max="24" width="1.375" style="18" customWidth="1"/>
    <col min="25" max="26" width="2.5" style="18" customWidth="1"/>
    <col min="27" max="27" width="1.75" style="18" customWidth="1"/>
    <col min="28" max="28" width="2.75" style="18" customWidth="1"/>
    <col min="29" max="29" width="0.25" style="18" hidden="1" customWidth="1"/>
    <col min="30" max="30" width="1.125" style="18" customWidth="1"/>
    <col min="31" max="31" width="0.625" style="18" customWidth="1"/>
    <col min="32" max="32" width="3.25" style="18" customWidth="1"/>
    <col min="33" max="33" width="3.375" style="18" customWidth="1"/>
    <col min="34" max="34" width="4.625" style="18" customWidth="1"/>
    <col min="35" max="35" width="6.25" style="18" customWidth="1"/>
    <col min="36" max="36" width="1.125" style="18" customWidth="1"/>
    <col min="37" max="37" width="5.625" style="18" customWidth="1"/>
    <col min="38" max="38" width="1.625" style="18" customWidth="1"/>
    <col min="39" max="44" width="5.5" style="18" customWidth="1"/>
    <col min="45" max="46" width="8.625" style="18" customWidth="1"/>
    <col min="47" max="47" width="5.25" style="18" customWidth="1"/>
    <col min="48" max="48" width="3.5" style="18" customWidth="1"/>
    <col min="49" max="1033" width="8.625" style="18" customWidth="1"/>
    <col min="1034" max="16384" width="9" style="18"/>
  </cols>
  <sheetData>
    <row r="7" spans="5:37" ht="49.5" customHeight="1" x14ac:dyDescent="0.4"/>
    <row r="8" spans="5:37" ht="30" customHeight="1" x14ac:dyDescent="0.4"/>
    <row r="9" spans="5:37" ht="11.25" customHeight="1" x14ac:dyDescent="0.4">
      <c r="AI9" s="95" t="e">
        <f>入力!L11</f>
        <v>#N/A</v>
      </c>
      <c r="AJ9" s="20"/>
      <c r="AK9" s="20"/>
    </row>
    <row r="10" spans="5:37" ht="6" customHeight="1" x14ac:dyDescent="0.4">
      <c r="U10" s="96">
        <f>入力!L9</f>
        <v>48</v>
      </c>
      <c r="V10" s="96"/>
      <c r="W10" s="21"/>
      <c r="AC10" s="22"/>
      <c r="AD10" s="97" t="e">
        <f>入力!L10</f>
        <v>#N/A</v>
      </c>
      <c r="AE10" s="97"/>
      <c r="AF10" s="97"/>
      <c r="AG10" s="22"/>
      <c r="AH10" s="22"/>
      <c r="AI10" s="95"/>
      <c r="AJ10" s="20"/>
      <c r="AK10" s="20"/>
    </row>
    <row r="11" spans="5:37" ht="15.75" customHeight="1" x14ac:dyDescent="0.4">
      <c r="U11" s="96"/>
      <c r="V11" s="96"/>
      <c r="W11" s="21"/>
      <c r="AC11" s="22"/>
      <c r="AD11" s="97"/>
      <c r="AE11" s="97"/>
      <c r="AF11" s="97"/>
      <c r="AG11" s="22"/>
      <c r="AH11" s="22"/>
      <c r="AK11" s="23"/>
    </row>
    <row r="14" spans="5:37" ht="36.75" customHeight="1" x14ac:dyDescent="0.4"/>
    <row r="15" spans="5:37" ht="18.75" customHeight="1" x14ac:dyDescent="0.4">
      <c r="E15" s="98">
        <f>入力!L14</f>
        <v>4</v>
      </c>
      <c r="F15" s="98"/>
      <c r="L15" s="24">
        <f>入力!L9</f>
        <v>48</v>
      </c>
      <c r="U15" s="25" t="e">
        <f>入力!L10</f>
        <v>#N/A</v>
      </c>
      <c r="V15" s="25"/>
    </row>
    <row r="16" spans="5:37" ht="12" customHeight="1" x14ac:dyDescent="0.4"/>
    <row r="17" spans="2:39" s="26" customFormat="1" ht="11.25" customHeight="1" x14ac:dyDescent="0.4">
      <c r="L17" s="88">
        <f>入力!X15</f>
        <v>147840</v>
      </c>
      <c r="M17" s="88"/>
      <c r="N17" s="88"/>
      <c r="O17" s="88"/>
      <c r="Q17" s="73"/>
      <c r="U17" s="99" t="e">
        <f>入力!X18</f>
        <v>#N/A</v>
      </c>
      <c r="V17" s="99"/>
      <c r="W17" s="99"/>
      <c r="X17" s="99"/>
      <c r="Y17" s="99"/>
      <c r="Z17" s="99"/>
      <c r="AA17" s="41"/>
    </row>
    <row r="18" spans="2:39" s="26" customFormat="1" ht="9.75" customHeight="1" x14ac:dyDescent="0.4">
      <c r="B18" s="92">
        <f>入力!L15</f>
        <v>1100</v>
      </c>
      <c r="L18" s="88"/>
      <c r="M18" s="88"/>
      <c r="N18" s="88"/>
      <c r="O18" s="88"/>
      <c r="Q18" s="73"/>
      <c r="U18" s="99"/>
      <c r="V18" s="99"/>
      <c r="W18" s="99"/>
      <c r="X18" s="99"/>
      <c r="Y18" s="99"/>
      <c r="Z18" s="99"/>
      <c r="AA18" s="41"/>
      <c r="AG18" s="93" t="e">
        <f>入力!X20</f>
        <v>#N/A</v>
      </c>
      <c r="AH18" s="93"/>
      <c r="AI18" s="93"/>
      <c r="AJ18" s="93"/>
      <c r="AK18" s="42"/>
      <c r="AL18" s="42"/>
      <c r="AM18" s="42"/>
    </row>
    <row r="19" spans="2:39" s="26" customFormat="1" ht="6.75" customHeight="1" x14ac:dyDescent="0.4">
      <c r="B19" s="92"/>
      <c r="E19" s="89">
        <f>入力!L19</f>
        <v>70</v>
      </c>
      <c r="G19" s="92">
        <f>入力!L20</f>
        <v>3080</v>
      </c>
      <c r="Q19" s="73"/>
      <c r="U19" s="27"/>
      <c r="V19" s="27"/>
      <c r="AG19" s="93"/>
      <c r="AH19" s="93"/>
      <c r="AI19" s="93"/>
      <c r="AJ19" s="93"/>
      <c r="AK19" s="42"/>
      <c r="AL19" s="42"/>
      <c r="AM19" s="42"/>
    </row>
    <row r="20" spans="2:39" s="26" customFormat="1" ht="6" customHeight="1" x14ac:dyDescent="0.4">
      <c r="B20" s="92"/>
      <c r="E20" s="89"/>
      <c r="G20" s="92"/>
      <c r="M20" s="90">
        <f>入力!AD15</f>
        <v>12320</v>
      </c>
      <c r="N20" s="90"/>
      <c r="O20" s="90"/>
      <c r="Q20" s="73"/>
      <c r="U20" s="27"/>
      <c r="V20" s="94" t="e">
        <f>入力!AD18</f>
        <v>#N/A</v>
      </c>
      <c r="W20" s="94"/>
      <c r="X20" s="94"/>
      <c r="Y20" s="94"/>
      <c r="Z20" s="94"/>
      <c r="AA20" s="43"/>
      <c r="AG20" s="93"/>
      <c r="AH20" s="93"/>
      <c r="AI20" s="93"/>
      <c r="AJ20" s="93"/>
      <c r="AK20" s="42"/>
      <c r="AL20" s="42"/>
      <c r="AM20" s="42"/>
    </row>
    <row r="21" spans="2:39" s="26" customFormat="1" ht="9" customHeight="1" x14ac:dyDescent="0.4">
      <c r="B21" s="28"/>
      <c r="E21" s="89"/>
      <c r="G21" s="92"/>
      <c r="M21" s="90"/>
      <c r="N21" s="90"/>
      <c r="O21" s="90"/>
      <c r="Q21" s="73"/>
      <c r="U21" s="27"/>
      <c r="V21" s="94"/>
      <c r="W21" s="94"/>
      <c r="X21" s="94"/>
      <c r="Y21" s="94"/>
      <c r="Z21" s="94"/>
      <c r="AA21" s="43"/>
    </row>
    <row r="22" spans="2:39" s="26" customFormat="1" ht="15.75" customHeight="1" x14ac:dyDescent="0.4">
      <c r="E22" s="28"/>
      <c r="L22" s="91"/>
      <c r="M22" s="91"/>
      <c r="N22" s="91"/>
      <c r="Q22" s="73"/>
      <c r="U22" s="91"/>
      <c r="V22" s="91"/>
      <c r="W22" s="91"/>
      <c r="X22" s="91"/>
      <c r="Y22" s="29"/>
      <c r="Z22" s="29"/>
      <c r="AA22" s="29"/>
    </row>
    <row r="23" spans="2:39" s="26" customFormat="1" ht="6" customHeight="1" x14ac:dyDescent="0.4">
      <c r="E23" s="91"/>
      <c r="G23" s="91"/>
      <c r="L23" s="89" t="e">
        <f>入力!X16</f>
        <v>#N/A</v>
      </c>
      <c r="M23" s="89"/>
      <c r="N23" s="89"/>
      <c r="Q23" s="73"/>
      <c r="U23" s="89" t="e">
        <f>入力!X19</f>
        <v>#N/A</v>
      </c>
      <c r="V23" s="89"/>
      <c r="W23" s="89"/>
      <c r="X23" s="89"/>
      <c r="Y23" s="89"/>
      <c r="Z23" s="89"/>
      <c r="AA23" s="44"/>
    </row>
    <row r="24" spans="2:39" s="26" customFormat="1" ht="15" customHeight="1" x14ac:dyDescent="0.4">
      <c r="E24" s="91"/>
      <c r="G24" s="91"/>
      <c r="L24" s="89"/>
      <c r="M24" s="89"/>
      <c r="N24" s="89"/>
      <c r="Q24" s="73"/>
      <c r="U24" s="89"/>
      <c r="V24" s="89"/>
      <c r="W24" s="89"/>
      <c r="X24" s="89"/>
      <c r="Y24" s="89"/>
      <c r="Z24" s="89"/>
      <c r="AA24" s="44"/>
    </row>
    <row r="25" spans="2:39" s="26" customFormat="1" ht="5.25" customHeight="1" x14ac:dyDescent="0.4">
      <c r="B25" s="88">
        <f>入力!L16</f>
        <v>4400</v>
      </c>
      <c r="E25" s="89">
        <f>入力!L17</f>
        <v>30</v>
      </c>
      <c r="G25" s="88">
        <f>入力!L18</f>
        <v>1320</v>
      </c>
      <c r="M25" s="90"/>
      <c r="N25" s="90"/>
      <c r="Q25" s="73"/>
      <c r="U25" s="45"/>
      <c r="V25" s="45"/>
      <c r="W25" s="46"/>
      <c r="X25" s="46"/>
      <c r="Y25" s="46"/>
      <c r="Z25" s="46"/>
      <c r="AA25" s="46"/>
    </row>
    <row r="26" spans="2:39" s="26" customFormat="1" ht="15" customHeight="1" x14ac:dyDescent="0.4">
      <c r="B26" s="88"/>
      <c r="E26" s="89"/>
      <c r="G26" s="88"/>
      <c r="M26" s="90" t="e">
        <f>入力!AD16</f>
        <v>#N/A</v>
      </c>
      <c r="N26" s="90"/>
      <c r="Q26" s="73"/>
      <c r="U26" s="45"/>
      <c r="V26" s="90" t="e">
        <f>入力!AD19</f>
        <v>#N/A</v>
      </c>
      <c r="W26" s="90"/>
      <c r="X26" s="90"/>
      <c r="Y26" s="90"/>
      <c r="Z26" s="90"/>
      <c r="AA26" s="47"/>
    </row>
    <row r="27" spans="2:39" ht="18.75" customHeight="1" x14ac:dyDescent="0.4">
      <c r="B27" s="48"/>
      <c r="E27" s="30"/>
      <c r="G27" s="48"/>
    </row>
    <row r="32" spans="2:39" ht="13.5" customHeight="1" x14ac:dyDescent="0.4"/>
    <row r="33" spans="10:38" ht="70.5" customHeight="1" x14ac:dyDescent="0.4"/>
    <row r="34" spans="10:38" s="31" customFormat="1" ht="21" customHeight="1" x14ac:dyDescent="0.4">
      <c r="Q34" s="74"/>
      <c r="U34" s="32"/>
      <c r="V34" s="32"/>
      <c r="X34" s="83">
        <f>ROUNDDOWN(入力!L24/10000,0)</f>
        <v>176</v>
      </c>
      <c r="Y34" s="83"/>
      <c r="Z34" s="83"/>
      <c r="AA34" s="83"/>
      <c r="AB34" s="33"/>
      <c r="AC34" s="33"/>
      <c r="AD34" s="83" t="e">
        <f>ROUNDDOWN(入力!L27/10000,0)</f>
        <v>#N/A</v>
      </c>
      <c r="AE34" s="83"/>
      <c r="AF34" s="83"/>
      <c r="AG34" s="83"/>
      <c r="AH34" s="33"/>
      <c r="AI34" s="84" t="e">
        <f>ROUNDDOWN(入力!L25/10000,0)</f>
        <v>#N/A</v>
      </c>
      <c r="AJ34" s="84"/>
      <c r="AK34" s="33"/>
      <c r="AL34" s="33"/>
    </row>
    <row r="35" spans="10:38" ht="23.25" customHeight="1" x14ac:dyDescent="0.4">
      <c r="X35" s="34"/>
      <c r="Y35" s="34"/>
      <c r="Z35" s="34"/>
      <c r="AA35" s="34"/>
      <c r="AB35" s="34"/>
      <c r="AC35" s="34"/>
      <c r="AD35" s="34"/>
      <c r="AE35" s="34"/>
      <c r="AF35" s="34"/>
      <c r="AG35" s="34"/>
      <c r="AH35" s="34"/>
      <c r="AI35" s="34"/>
      <c r="AJ35" s="34"/>
      <c r="AK35" s="34"/>
      <c r="AL35" s="34"/>
    </row>
    <row r="36" spans="10:38" ht="3.75" customHeight="1" x14ac:dyDescent="0.4">
      <c r="N36" s="85">
        <f>入力!S26</f>
        <v>119</v>
      </c>
      <c r="O36" s="85"/>
      <c r="X36" s="34"/>
      <c r="Y36" s="34"/>
      <c r="Z36" s="34"/>
      <c r="AA36" s="34"/>
      <c r="AB36" s="34"/>
      <c r="AC36" s="34"/>
      <c r="AD36" s="34"/>
      <c r="AE36" s="34"/>
      <c r="AF36" s="34"/>
      <c r="AG36" s="34"/>
      <c r="AH36" s="34"/>
      <c r="AI36" s="34"/>
      <c r="AJ36" s="34"/>
      <c r="AK36" s="34"/>
      <c r="AL36" s="34"/>
    </row>
    <row r="37" spans="10:38" ht="12" customHeight="1" x14ac:dyDescent="0.4">
      <c r="N37" s="85"/>
      <c r="O37" s="85"/>
      <c r="X37" s="35"/>
      <c r="Y37" s="36"/>
      <c r="Z37" s="86" t="e">
        <f>ROUNDDOWN(入力!L26,-2)</f>
        <v>#N/A</v>
      </c>
      <c r="AA37" s="86"/>
      <c r="AB37" s="86"/>
      <c r="AC37" s="86"/>
      <c r="AD37" s="86"/>
      <c r="AE37" s="86"/>
      <c r="AF37" s="35"/>
      <c r="AG37" s="34"/>
      <c r="AH37" s="34"/>
      <c r="AI37" s="34"/>
      <c r="AJ37" s="34"/>
      <c r="AK37" s="34"/>
      <c r="AL37" s="34"/>
    </row>
    <row r="38" spans="10:38" ht="6" customHeight="1" x14ac:dyDescent="0.4">
      <c r="S38" s="87" t="e">
        <f>ROUNDDOWN(入力!AM36/10000,0)</f>
        <v>#N/A</v>
      </c>
      <c r="X38" s="35"/>
      <c r="Y38" s="35"/>
      <c r="Z38" s="86"/>
      <c r="AA38" s="86"/>
      <c r="AB38" s="86"/>
      <c r="AC38" s="86"/>
      <c r="AD38" s="86"/>
      <c r="AE38" s="86"/>
      <c r="AF38" s="35"/>
      <c r="AG38" s="34"/>
      <c r="AH38" s="34"/>
      <c r="AI38" s="34"/>
      <c r="AJ38" s="34"/>
      <c r="AK38" s="34"/>
      <c r="AL38" s="34"/>
    </row>
    <row r="39" spans="10:38" ht="14.25" customHeight="1" x14ac:dyDescent="0.4">
      <c r="S39" s="87"/>
    </row>
    <row r="40" spans="10:38" ht="8.25" customHeight="1" x14ac:dyDescent="0.4">
      <c r="S40" s="37"/>
    </row>
    <row r="41" spans="10:38" ht="21.75" customHeight="1" x14ac:dyDescent="0.4">
      <c r="S41" s="38" t="e">
        <f>ROUNDDOWN(入力!AB43/10000,0)</f>
        <v>#N/A</v>
      </c>
    </row>
    <row r="42" spans="10:38" ht="17.25" customHeight="1" x14ac:dyDescent="0.4">
      <c r="S42" s="39"/>
    </row>
    <row r="43" spans="10:38" ht="14.25" customHeight="1" x14ac:dyDescent="0.4">
      <c r="J43" s="40">
        <f>入力!S25</f>
        <v>60</v>
      </c>
      <c r="S43" s="37"/>
    </row>
    <row r="44" spans="10:38" s="72" customFormat="1" ht="9.75" customHeight="1" x14ac:dyDescent="0.4">
      <c r="S44" s="79" t="e">
        <f>ROUNDDOWN(入力!AB50/10000,0)</f>
        <v>#N/A</v>
      </c>
      <c r="U44" s="75"/>
      <c r="V44" s="75"/>
      <c r="X44" s="76"/>
      <c r="Y44" s="80" t="e">
        <f>入力!L10</f>
        <v>#N/A</v>
      </c>
      <c r="Z44" s="80"/>
      <c r="AA44" s="80"/>
      <c r="AB44" s="80"/>
      <c r="AC44" s="77"/>
      <c r="AD44" s="77"/>
      <c r="AE44" s="77"/>
      <c r="AF44" s="77"/>
    </row>
    <row r="45" spans="10:38" s="72" customFormat="1" ht="10.5" customHeight="1" x14ac:dyDescent="0.4">
      <c r="Q45" s="81">
        <f>X34</f>
        <v>176</v>
      </c>
      <c r="S45" s="79"/>
      <c r="U45" s="75"/>
      <c r="V45" s="75"/>
      <c r="X45" s="76"/>
      <c r="Y45" s="80"/>
      <c r="Z45" s="80"/>
      <c r="AA45" s="80"/>
      <c r="AB45" s="80"/>
      <c r="AC45" s="77"/>
      <c r="AD45" s="77"/>
      <c r="AE45" s="77"/>
      <c r="AF45" s="77"/>
    </row>
    <row r="46" spans="10:38" s="72" customFormat="1" ht="20.25" customHeight="1" x14ac:dyDescent="0.4">
      <c r="Q46" s="81"/>
      <c r="U46" s="75"/>
      <c r="V46" s="75"/>
      <c r="X46" s="76"/>
      <c r="Y46" s="80" t="e">
        <f>入力!X9</f>
        <v>#N/A</v>
      </c>
      <c r="Z46" s="80"/>
      <c r="AA46" s="80"/>
      <c r="AB46" s="80"/>
      <c r="AC46" s="77"/>
      <c r="AD46" s="77"/>
      <c r="AE46" s="77"/>
      <c r="AF46" s="77"/>
    </row>
    <row r="47" spans="10:38" s="72" customFormat="1" ht="21.75" customHeight="1" x14ac:dyDescent="0.4">
      <c r="U47" s="75"/>
      <c r="V47" s="75"/>
      <c r="X47" s="77"/>
      <c r="Y47" s="77"/>
      <c r="Z47" s="77"/>
      <c r="AA47" s="82" t="e">
        <f>入力!AH50</f>
        <v>#N/A</v>
      </c>
      <c r="AB47" s="82"/>
      <c r="AC47" s="82"/>
      <c r="AD47" s="82"/>
      <c r="AE47" s="82"/>
      <c r="AF47" s="78"/>
    </row>
    <row r="52" ht="27" customHeight="1" x14ac:dyDescent="0.4"/>
  </sheetData>
  <mergeCells count="35">
    <mergeCell ref="AI9:AI10"/>
    <mergeCell ref="U10:V11"/>
    <mergeCell ref="AD10:AF11"/>
    <mergeCell ref="E15:F15"/>
    <mergeCell ref="L17:O18"/>
    <mergeCell ref="U17:Z18"/>
    <mergeCell ref="B18:B20"/>
    <mergeCell ref="AG18:AJ20"/>
    <mergeCell ref="E19:E21"/>
    <mergeCell ref="G19:G21"/>
    <mergeCell ref="M20:O21"/>
    <mergeCell ref="V20:Z21"/>
    <mergeCell ref="V26:Z26"/>
    <mergeCell ref="L22:N22"/>
    <mergeCell ref="U22:X22"/>
    <mergeCell ref="E23:E24"/>
    <mergeCell ref="G23:G24"/>
    <mergeCell ref="L23:N24"/>
    <mergeCell ref="U23:Z24"/>
    <mergeCell ref="B25:B26"/>
    <mergeCell ref="E25:E26"/>
    <mergeCell ref="G25:G26"/>
    <mergeCell ref="M25:N25"/>
    <mergeCell ref="M26:N26"/>
    <mergeCell ref="X34:AA34"/>
    <mergeCell ref="AD34:AG34"/>
    <mergeCell ref="AI34:AJ34"/>
    <mergeCell ref="N36:O37"/>
    <mergeCell ref="Z37:AE38"/>
    <mergeCell ref="S38:S39"/>
    <mergeCell ref="S44:S45"/>
    <mergeCell ref="Y44:AB45"/>
    <mergeCell ref="Q45:Q46"/>
    <mergeCell ref="Y46:AB46"/>
    <mergeCell ref="AA47:AE47"/>
  </mergeCells>
  <phoneticPr fontId="4"/>
  <printOptions horizontalCentered="1" verticalCentered="1"/>
  <pageMargins left="0" right="0" top="0" bottom="0" header="0.31496062992125984" footer="0.31496062992125984"/>
  <pageSetup paperSize="8" scale="95" firstPageNumber="0"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R61"/>
  <sheetViews>
    <sheetView tabSelected="1" zoomScaleNormal="100" workbookViewId="0">
      <selection activeCell="J7" sqref="J7:N7"/>
    </sheetView>
  </sheetViews>
  <sheetFormatPr defaultRowHeight="18.75" x14ac:dyDescent="0.4"/>
  <cols>
    <col min="1" max="1" width="4.375" style="49" customWidth="1"/>
    <col min="2" max="2" width="44" style="49" customWidth="1"/>
    <col min="3" max="3" width="4.875" style="2" customWidth="1"/>
    <col min="4" max="25" width="3.375" style="2" customWidth="1"/>
    <col min="26" max="26" width="3.125" style="2" customWidth="1"/>
    <col min="27" max="35" width="3.375" style="2" customWidth="1"/>
    <col min="36" max="64" width="3.5" style="2" customWidth="1"/>
    <col min="65" max="65" width="3.5" style="49" customWidth="1"/>
    <col min="66" max="70" width="8.625" style="49" customWidth="1"/>
    <col min="71" max="1023" width="8.625" style="2" customWidth="1"/>
    <col min="1024" max="16384" width="9" style="2"/>
  </cols>
  <sheetData>
    <row r="1" spans="3:64" ht="24.75" customHeight="1" x14ac:dyDescent="0.4">
      <c r="C1" s="49"/>
      <c r="D1" s="8" t="s">
        <v>80</v>
      </c>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6"/>
      <c r="BA1" s="6"/>
      <c r="BB1" s="6"/>
      <c r="BC1" s="6"/>
      <c r="BD1" s="6"/>
      <c r="BE1" s="6"/>
      <c r="BF1" s="6"/>
      <c r="BG1" s="6"/>
      <c r="BH1" s="6"/>
      <c r="BI1" s="6"/>
      <c r="BJ1" s="6"/>
      <c r="BK1" s="6"/>
      <c r="BL1" s="6"/>
    </row>
    <row r="2" spans="3:64" ht="19.5" thickBot="1" x14ac:dyDescent="0.45">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row>
    <row r="3" spans="3:64" ht="20.25" thickTop="1" thickBot="1" x14ac:dyDescent="0.45">
      <c r="C3" s="49"/>
      <c r="D3" s="101" t="s">
        <v>0</v>
      </c>
      <c r="E3" s="101"/>
      <c r="F3" s="101"/>
      <c r="G3" s="101"/>
      <c r="H3" s="49" t="s">
        <v>1</v>
      </c>
      <c r="I3" s="49"/>
      <c r="J3" s="49"/>
      <c r="K3" s="49"/>
      <c r="L3" s="49"/>
      <c r="M3" s="49"/>
      <c r="N3" s="49"/>
      <c r="O3" s="49"/>
      <c r="P3" s="49"/>
      <c r="Q3" s="49"/>
      <c r="R3" s="102"/>
      <c r="S3" s="102"/>
      <c r="T3" s="102"/>
      <c r="U3" s="49" t="s">
        <v>2</v>
      </c>
      <c r="V3" s="49"/>
      <c r="W3" s="49"/>
      <c r="X3" s="49"/>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row>
    <row r="4" spans="3:64" ht="19.5" thickTop="1" x14ac:dyDescent="0.4">
      <c r="C4" s="49"/>
      <c r="D4" s="103" t="s">
        <v>3</v>
      </c>
      <c r="E4" s="103"/>
      <c r="F4" s="103"/>
      <c r="G4" s="103"/>
      <c r="H4" s="49" t="s">
        <v>4</v>
      </c>
      <c r="I4" s="49"/>
      <c r="J4" s="49"/>
      <c r="K4" s="49"/>
      <c r="L4" s="49"/>
      <c r="M4" s="49"/>
      <c r="N4" s="49"/>
      <c r="O4" s="49"/>
      <c r="P4" s="49"/>
      <c r="Q4" s="49"/>
      <c r="R4" s="49"/>
      <c r="S4" s="49"/>
      <c r="T4" s="49"/>
      <c r="U4" s="49"/>
      <c r="V4" s="49"/>
      <c r="W4" s="49"/>
      <c r="X4" s="49"/>
      <c r="Y4" s="49"/>
      <c r="Z4" s="49"/>
      <c r="AA4" s="49"/>
      <c r="AB4" s="49"/>
      <c r="AC4" s="49"/>
      <c r="AD4" s="49"/>
      <c r="AE4" s="49"/>
      <c r="AF4" s="49"/>
      <c r="AG4" s="49"/>
      <c r="AH4" s="49"/>
      <c r="AI4" s="49"/>
      <c r="AJ4" s="49"/>
      <c r="AK4" s="49"/>
      <c r="AL4" s="49"/>
      <c r="AM4" s="49"/>
      <c r="AN4" s="49"/>
      <c r="AO4" s="49"/>
      <c r="AP4" s="49"/>
      <c r="AQ4" s="49"/>
      <c r="AR4" s="49"/>
      <c r="AS4" s="49"/>
      <c r="AT4" s="49"/>
      <c r="AU4" s="49"/>
      <c r="AV4" s="49"/>
      <c r="AW4" s="49"/>
      <c r="AX4" s="49"/>
      <c r="AY4" s="49"/>
      <c r="AZ4" s="49"/>
      <c r="BA4" s="49"/>
      <c r="BB4" s="49"/>
      <c r="BC4" s="49"/>
      <c r="BD4" s="49"/>
      <c r="BE4" s="49"/>
      <c r="BF4" s="49"/>
      <c r="BG4" s="49"/>
      <c r="BH4" s="49"/>
      <c r="BI4" s="49"/>
      <c r="BJ4" s="49"/>
      <c r="BK4" s="49"/>
      <c r="BL4" s="49"/>
    </row>
    <row r="5" spans="3:64" x14ac:dyDescent="0.4">
      <c r="C5" s="49"/>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100" t="s">
        <v>65</v>
      </c>
      <c r="AK5" s="100"/>
      <c r="AL5" s="100"/>
      <c r="AM5" s="100"/>
      <c r="AN5" s="100"/>
      <c r="AO5" s="100"/>
      <c r="AP5" s="100"/>
      <c r="AQ5" s="100"/>
      <c r="AR5" s="100"/>
      <c r="AS5" s="100"/>
      <c r="AT5" s="100"/>
      <c r="AU5" s="100"/>
      <c r="AV5" s="100"/>
      <c r="AW5" s="100"/>
      <c r="AX5" s="100"/>
      <c r="AY5" s="100"/>
      <c r="AZ5" s="49"/>
      <c r="BA5" s="100" t="s">
        <v>119</v>
      </c>
      <c r="BB5" s="100"/>
      <c r="BC5" s="100"/>
      <c r="BD5" s="100"/>
      <c r="BE5" s="100"/>
      <c r="BF5" s="100"/>
      <c r="BG5" s="100"/>
      <c r="BH5" s="100"/>
      <c r="BI5" s="100"/>
      <c r="BJ5" s="100"/>
      <c r="BK5" s="100"/>
      <c r="BL5" s="100"/>
    </row>
    <row r="6" spans="3:64" x14ac:dyDescent="0.4">
      <c r="C6" s="49"/>
      <c r="D6" s="49"/>
      <c r="E6" s="49"/>
      <c r="F6" s="49"/>
      <c r="G6" s="49"/>
      <c r="H6" s="49"/>
      <c r="I6" s="49"/>
      <c r="J6" s="49"/>
      <c r="K6" s="49"/>
      <c r="L6" s="49"/>
      <c r="M6" s="49"/>
      <c r="N6" s="49"/>
      <c r="O6" s="49"/>
      <c r="P6" s="49" t="s">
        <v>5</v>
      </c>
      <c r="Q6" s="49"/>
      <c r="R6" s="49"/>
      <c r="S6" s="49"/>
      <c r="T6" s="49"/>
      <c r="U6" s="49"/>
      <c r="V6" s="49"/>
      <c r="W6" s="49"/>
      <c r="X6" s="49"/>
      <c r="Y6" s="49"/>
      <c r="Z6" s="49"/>
      <c r="AA6" s="49"/>
      <c r="AB6" s="49"/>
      <c r="AC6" s="49"/>
      <c r="AD6" s="49"/>
      <c r="AE6" s="49"/>
      <c r="AF6" s="49"/>
      <c r="AG6" s="49"/>
      <c r="AH6" s="49"/>
      <c r="AI6" s="49"/>
      <c r="AJ6" s="113" t="s">
        <v>133</v>
      </c>
      <c r="AK6" s="113"/>
      <c r="AL6" s="113"/>
      <c r="AM6" s="258" t="s">
        <v>8</v>
      </c>
      <c r="AN6" s="259"/>
      <c r="AO6" s="260"/>
      <c r="AP6" s="255" t="s">
        <v>128</v>
      </c>
      <c r="AQ6" s="256"/>
      <c r="AR6" s="256"/>
      <c r="AS6" s="256"/>
      <c r="AT6" s="256"/>
      <c r="AU6" s="256"/>
      <c r="AV6" s="257"/>
      <c r="AW6" s="254" t="s">
        <v>64</v>
      </c>
      <c r="AX6" s="254"/>
      <c r="AY6" s="254"/>
      <c r="AZ6" s="49"/>
      <c r="BA6" s="247" t="s">
        <v>84</v>
      </c>
      <c r="BB6" s="247"/>
      <c r="BC6" s="247"/>
      <c r="BD6" s="247"/>
      <c r="BE6" s="247"/>
      <c r="BF6" s="247"/>
      <c r="BG6" s="251" t="s">
        <v>118</v>
      </c>
      <c r="BH6" s="252"/>
      <c r="BI6" s="252"/>
      <c r="BJ6" s="253"/>
      <c r="BK6" s="247" t="s">
        <v>117</v>
      </c>
      <c r="BL6" s="247"/>
    </row>
    <row r="7" spans="3:64" x14ac:dyDescent="0.4">
      <c r="C7" s="49"/>
      <c r="D7" s="104" t="s">
        <v>6</v>
      </c>
      <c r="E7" s="104"/>
      <c r="F7" s="104"/>
      <c r="G7" s="104"/>
      <c r="H7" s="104"/>
      <c r="I7" s="104"/>
      <c r="J7" s="105"/>
      <c r="K7" s="105"/>
      <c r="L7" s="105"/>
      <c r="M7" s="105"/>
      <c r="N7" s="105"/>
      <c r="O7" s="49"/>
      <c r="P7" s="52"/>
      <c r="Q7" s="52"/>
      <c r="R7" s="52"/>
      <c r="S7" s="52"/>
      <c r="T7" s="52"/>
      <c r="U7" s="52"/>
      <c r="V7" s="52"/>
      <c r="W7" s="52"/>
      <c r="X7" s="52"/>
      <c r="Y7" s="52"/>
      <c r="Z7" s="52"/>
      <c r="AA7" s="49"/>
      <c r="AB7" s="49"/>
      <c r="AC7" s="49"/>
      <c r="AD7" s="49"/>
      <c r="AE7" s="49"/>
      <c r="AF7" s="49"/>
      <c r="AG7" s="49"/>
      <c r="AH7" s="49"/>
      <c r="AI7" s="49"/>
      <c r="AJ7" s="113"/>
      <c r="AK7" s="113"/>
      <c r="AL7" s="113"/>
      <c r="AM7" s="258"/>
      <c r="AN7" s="259"/>
      <c r="AO7" s="260"/>
      <c r="AP7" s="255"/>
      <c r="AQ7" s="256"/>
      <c r="AR7" s="256"/>
      <c r="AS7" s="256"/>
      <c r="AT7" s="256"/>
      <c r="AU7" s="256"/>
      <c r="AV7" s="257"/>
      <c r="AW7" s="254"/>
      <c r="AX7" s="254"/>
      <c r="AY7" s="254"/>
      <c r="AZ7" s="49"/>
      <c r="BA7" s="58" t="s">
        <v>123</v>
      </c>
      <c r="BB7" s="58"/>
      <c r="BC7" s="58"/>
      <c r="BD7" s="58" t="s">
        <v>122</v>
      </c>
      <c r="BE7" s="58"/>
      <c r="BF7" s="58"/>
      <c r="BG7" s="195">
        <v>48</v>
      </c>
      <c r="BH7" s="196"/>
      <c r="BI7" s="196"/>
      <c r="BJ7" s="197"/>
      <c r="BK7" s="150" t="s">
        <v>126</v>
      </c>
      <c r="BL7" s="150"/>
    </row>
    <row r="8" spans="3:64" ht="19.5" thickBot="1" x14ac:dyDescent="0.45">
      <c r="C8" s="49"/>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150" t="s">
        <v>11</v>
      </c>
      <c r="AK8" s="150"/>
      <c r="AL8" s="150"/>
      <c r="AM8" s="188">
        <v>26.73</v>
      </c>
      <c r="AN8" s="189"/>
      <c r="AO8" s="190"/>
      <c r="AP8" s="211" t="s">
        <v>110</v>
      </c>
      <c r="AQ8" s="212"/>
      <c r="AR8" s="212"/>
      <c r="AS8" s="212"/>
      <c r="AT8" s="212"/>
      <c r="AU8" s="212"/>
      <c r="AV8" s="213"/>
      <c r="AW8" s="185">
        <v>9</v>
      </c>
      <c r="AX8" s="185"/>
      <c r="AY8" s="185"/>
      <c r="AZ8" s="49"/>
      <c r="BA8" s="58" t="s">
        <v>124</v>
      </c>
      <c r="BB8" s="58"/>
      <c r="BC8" s="58"/>
      <c r="BD8" s="58" t="s">
        <v>121</v>
      </c>
      <c r="BE8" s="58"/>
      <c r="BF8" s="58"/>
      <c r="BG8" s="195">
        <v>48</v>
      </c>
      <c r="BH8" s="196"/>
      <c r="BI8" s="196"/>
      <c r="BJ8" s="197"/>
      <c r="BK8" s="150" t="s">
        <v>126</v>
      </c>
      <c r="BL8" s="150"/>
    </row>
    <row r="9" spans="3:64" ht="20.25" thickTop="1" thickBot="1" x14ac:dyDescent="0.45">
      <c r="C9" s="71"/>
      <c r="D9" s="106" t="s">
        <v>9</v>
      </c>
      <c r="E9" s="106"/>
      <c r="F9" s="106"/>
      <c r="G9" s="106"/>
      <c r="H9" s="106"/>
      <c r="I9" s="106"/>
      <c r="J9" s="106"/>
      <c r="K9" s="106"/>
      <c r="L9" s="107">
        <v>48</v>
      </c>
      <c r="M9" s="108"/>
      <c r="N9" s="55" t="s">
        <v>10</v>
      </c>
      <c r="O9" s="49"/>
      <c r="P9" s="109" t="s">
        <v>81</v>
      </c>
      <c r="Q9" s="109"/>
      <c r="R9" s="109"/>
      <c r="S9" s="109"/>
      <c r="T9" s="109"/>
      <c r="U9" s="109"/>
      <c r="V9" s="109"/>
      <c r="W9" s="110"/>
      <c r="X9" s="111" t="e">
        <f>VLOOKUP(J7,AJ8:AY16,4,FALSE)</f>
        <v>#N/A</v>
      </c>
      <c r="Y9" s="112"/>
      <c r="Z9" s="3" t="s">
        <v>10</v>
      </c>
      <c r="AA9" s="49" t="s">
        <v>131</v>
      </c>
      <c r="AB9" s="134" t="s">
        <v>132</v>
      </c>
      <c r="AC9" s="134"/>
      <c r="AD9" s="134"/>
      <c r="AE9" s="134"/>
      <c r="AF9" s="134"/>
      <c r="AG9" s="134"/>
      <c r="AH9" s="134"/>
      <c r="AI9" s="49"/>
      <c r="AJ9" s="150" t="s">
        <v>12</v>
      </c>
      <c r="AK9" s="150"/>
      <c r="AL9" s="150"/>
      <c r="AM9" s="188">
        <v>25.8</v>
      </c>
      <c r="AN9" s="189"/>
      <c r="AO9" s="190"/>
      <c r="AP9" s="211" t="s">
        <v>111</v>
      </c>
      <c r="AQ9" s="212"/>
      <c r="AR9" s="212"/>
      <c r="AS9" s="212"/>
      <c r="AT9" s="212"/>
      <c r="AU9" s="212"/>
      <c r="AV9" s="213"/>
      <c r="AW9" s="185">
        <v>8.5</v>
      </c>
      <c r="AX9" s="185"/>
      <c r="AY9" s="185"/>
      <c r="AZ9" s="49"/>
      <c r="BA9" s="58" t="s">
        <v>125</v>
      </c>
      <c r="BB9" s="58"/>
      <c r="BC9" s="58"/>
      <c r="BD9" s="58" t="s">
        <v>120</v>
      </c>
      <c r="BE9" s="58"/>
      <c r="BF9" s="58"/>
      <c r="BG9" s="195">
        <v>42</v>
      </c>
      <c r="BH9" s="196"/>
      <c r="BI9" s="196"/>
      <c r="BJ9" s="197"/>
      <c r="BK9" s="150" t="s">
        <v>126</v>
      </c>
      <c r="BL9" s="150"/>
    </row>
    <row r="10" spans="3:64" ht="20.25" thickTop="1" thickBot="1" x14ac:dyDescent="0.45">
      <c r="C10" s="49"/>
      <c r="D10" s="114" t="s">
        <v>74</v>
      </c>
      <c r="E10" s="114"/>
      <c r="F10" s="114"/>
      <c r="G10" s="114"/>
      <c r="H10" s="114"/>
      <c r="I10" s="114"/>
      <c r="J10" s="114"/>
      <c r="K10" s="114"/>
      <c r="L10" s="115" t="e">
        <f>VLOOKUP(J7,AJ8:AY16,14,FALSE)</f>
        <v>#N/A</v>
      </c>
      <c r="M10" s="116"/>
      <c r="N10" s="56" t="s">
        <v>10</v>
      </c>
      <c r="O10" s="49"/>
      <c r="P10" s="109" t="s">
        <v>109</v>
      </c>
      <c r="Q10" s="109"/>
      <c r="R10" s="109"/>
      <c r="S10" s="109"/>
      <c r="T10" s="109"/>
      <c r="U10" s="109"/>
      <c r="V10" s="109"/>
      <c r="W10" s="110"/>
      <c r="X10" s="117">
        <v>2.98</v>
      </c>
      <c r="Y10" s="118"/>
      <c r="Z10" s="3" t="s">
        <v>10</v>
      </c>
      <c r="AA10" s="49"/>
      <c r="AB10" s="134"/>
      <c r="AC10" s="134"/>
      <c r="AD10" s="134"/>
      <c r="AE10" s="134"/>
      <c r="AF10" s="134"/>
      <c r="AG10" s="134"/>
      <c r="AH10" s="134"/>
      <c r="AI10" s="49"/>
      <c r="AJ10" s="150" t="s">
        <v>7</v>
      </c>
      <c r="AK10" s="150"/>
      <c r="AL10" s="150"/>
      <c r="AM10" s="188">
        <v>28.52</v>
      </c>
      <c r="AN10" s="189"/>
      <c r="AO10" s="190"/>
      <c r="AP10" s="211" t="s">
        <v>63</v>
      </c>
      <c r="AQ10" s="212"/>
      <c r="AR10" s="212"/>
      <c r="AS10" s="212"/>
      <c r="AT10" s="212"/>
      <c r="AU10" s="212"/>
      <c r="AV10" s="213"/>
      <c r="AW10" s="185">
        <v>8.1</v>
      </c>
      <c r="AX10" s="185"/>
      <c r="AY10" s="185"/>
      <c r="AZ10" s="49"/>
      <c r="BA10" s="58" t="s">
        <v>96</v>
      </c>
      <c r="BB10" s="58"/>
      <c r="BC10" s="58"/>
      <c r="BD10" s="58" t="s">
        <v>86</v>
      </c>
      <c r="BE10" s="58"/>
      <c r="BF10" s="58"/>
      <c r="BG10" s="195">
        <v>42</v>
      </c>
      <c r="BH10" s="196"/>
      <c r="BI10" s="196"/>
      <c r="BJ10" s="197"/>
      <c r="BK10" s="185">
        <v>0.22</v>
      </c>
      <c r="BL10" s="185"/>
    </row>
    <row r="11" spans="3:64" ht="20.25" thickTop="1" thickBot="1" x14ac:dyDescent="0.45">
      <c r="C11" s="49"/>
      <c r="D11" s="193" t="s">
        <v>116</v>
      </c>
      <c r="E11" s="193"/>
      <c r="F11" s="193"/>
      <c r="G11" s="193"/>
      <c r="H11" s="193"/>
      <c r="I11" s="193"/>
      <c r="J11" s="193"/>
      <c r="K11" s="194"/>
      <c r="L11" s="191" t="e">
        <f>L9-L10</f>
        <v>#N/A</v>
      </c>
      <c r="M11" s="192"/>
      <c r="N11" s="55" t="s">
        <v>10</v>
      </c>
      <c r="O11" s="49"/>
      <c r="P11" s="49" t="s">
        <v>134</v>
      </c>
      <c r="Q11" s="49"/>
      <c r="R11" s="49"/>
      <c r="S11" s="49"/>
      <c r="T11" s="49"/>
      <c r="U11" s="49"/>
      <c r="V11" s="49"/>
      <c r="W11" s="49"/>
      <c r="X11" s="49"/>
      <c r="Y11" s="49"/>
      <c r="Z11" s="49"/>
      <c r="AA11" s="49"/>
      <c r="AB11" s="49"/>
      <c r="AC11" s="49"/>
      <c r="AD11" s="49"/>
      <c r="AE11" s="49"/>
      <c r="AF11" s="49"/>
      <c r="AG11" s="49"/>
      <c r="AH11" s="49"/>
      <c r="AI11" s="49"/>
      <c r="AJ11" s="150" t="s">
        <v>135</v>
      </c>
      <c r="AK11" s="150"/>
      <c r="AL11" s="150"/>
      <c r="AM11" s="188">
        <v>26.33</v>
      </c>
      <c r="AN11" s="189"/>
      <c r="AO11" s="190"/>
      <c r="AP11" s="211" t="s">
        <v>136</v>
      </c>
      <c r="AQ11" s="212"/>
      <c r="AR11" s="212"/>
      <c r="AS11" s="212"/>
      <c r="AT11" s="212"/>
      <c r="AU11" s="212"/>
      <c r="AV11" s="213"/>
      <c r="AW11" s="185">
        <v>8</v>
      </c>
      <c r="AX11" s="185"/>
      <c r="AY11" s="185"/>
      <c r="AZ11" s="49"/>
      <c r="BA11" s="58" t="s">
        <v>97</v>
      </c>
      <c r="BB11" s="58"/>
      <c r="BC11" s="58"/>
      <c r="BD11" s="58" t="s">
        <v>87</v>
      </c>
      <c r="BE11" s="58"/>
      <c r="BF11" s="58"/>
      <c r="BG11" s="195">
        <v>38</v>
      </c>
      <c r="BH11" s="196"/>
      <c r="BI11" s="196"/>
      <c r="BJ11" s="197"/>
      <c r="BK11" s="185">
        <v>0.35</v>
      </c>
      <c r="BL11" s="185"/>
    </row>
    <row r="12" spans="3:64" ht="19.5" thickTop="1" x14ac:dyDescent="0.4">
      <c r="C12" s="49"/>
      <c r="D12" s="53"/>
      <c r="E12" s="53"/>
      <c r="F12" s="53"/>
      <c r="G12" s="53"/>
      <c r="H12" s="53"/>
      <c r="I12" s="53"/>
      <c r="J12" s="53"/>
      <c r="K12" s="53"/>
      <c r="L12" s="53"/>
      <c r="M12" s="53"/>
      <c r="N12" s="54"/>
      <c r="O12" s="49"/>
      <c r="P12" s="49"/>
      <c r="Q12" s="49"/>
      <c r="R12" s="49"/>
      <c r="S12" s="49"/>
      <c r="T12" s="49"/>
      <c r="U12" s="49"/>
      <c r="V12" s="49"/>
      <c r="W12" s="49"/>
      <c r="X12" s="49"/>
      <c r="Y12" s="49"/>
      <c r="Z12" s="49"/>
      <c r="AA12" s="49"/>
      <c r="AB12" s="49"/>
      <c r="AC12" s="49"/>
      <c r="AD12" s="49"/>
      <c r="AE12" s="49"/>
      <c r="AF12" s="49"/>
      <c r="AG12" s="49"/>
      <c r="AH12" s="49"/>
      <c r="AI12" s="49"/>
      <c r="AJ12" s="150" t="s">
        <v>14</v>
      </c>
      <c r="AK12" s="150"/>
      <c r="AL12" s="150"/>
      <c r="AM12" s="188">
        <v>25.07</v>
      </c>
      <c r="AN12" s="189"/>
      <c r="AO12" s="190"/>
      <c r="AP12" s="211" t="s">
        <v>112</v>
      </c>
      <c r="AQ12" s="212"/>
      <c r="AR12" s="212"/>
      <c r="AS12" s="212"/>
      <c r="AT12" s="212"/>
      <c r="AU12" s="212"/>
      <c r="AV12" s="213"/>
      <c r="AW12" s="185">
        <v>8</v>
      </c>
      <c r="AX12" s="185"/>
      <c r="AY12" s="185"/>
      <c r="AZ12" s="49"/>
      <c r="BA12" s="58" t="s">
        <v>98</v>
      </c>
      <c r="BB12" s="58"/>
      <c r="BC12" s="58"/>
      <c r="BD12" s="58" t="s">
        <v>88</v>
      </c>
      <c r="BE12" s="58"/>
      <c r="BF12" s="58"/>
      <c r="BG12" s="195">
        <v>37</v>
      </c>
      <c r="BH12" s="196"/>
      <c r="BI12" s="196"/>
      <c r="BJ12" s="197"/>
      <c r="BK12" s="185">
        <v>0.75</v>
      </c>
      <c r="BL12" s="185"/>
    </row>
    <row r="13" spans="3:64" s="49" customFormat="1" ht="19.5" thickBot="1" x14ac:dyDescent="0.45">
      <c r="D13" s="57" t="s">
        <v>13</v>
      </c>
      <c r="AJ13" s="195" t="s">
        <v>18</v>
      </c>
      <c r="AK13" s="196"/>
      <c r="AL13" s="197"/>
      <c r="AM13" s="186">
        <v>30.62</v>
      </c>
      <c r="AN13" s="187"/>
      <c r="AO13" s="187"/>
      <c r="AP13" s="209" t="s">
        <v>113</v>
      </c>
      <c r="AQ13" s="209"/>
      <c r="AR13" s="209"/>
      <c r="AS13" s="209"/>
      <c r="AT13" s="209"/>
      <c r="AU13" s="209"/>
      <c r="AV13" s="210"/>
      <c r="AW13" s="248">
        <v>7.15</v>
      </c>
      <c r="AX13" s="249"/>
      <c r="AY13" s="250"/>
      <c r="BA13" s="58" t="s">
        <v>99</v>
      </c>
      <c r="BB13" s="58"/>
      <c r="BC13" s="58"/>
      <c r="BD13" s="58" t="s">
        <v>89</v>
      </c>
      <c r="BE13" s="58"/>
      <c r="BF13" s="58"/>
      <c r="BG13" s="197">
        <v>35</v>
      </c>
      <c r="BH13" s="150"/>
      <c r="BI13" s="197">
        <v>33</v>
      </c>
      <c r="BJ13" s="150"/>
      <c r="BK13" s="185">
        <v>1.58</v>
      </c>
      <c r="BL13" s="185"/>
    </row>
    <row r="14" spans="3:64" ht="20.25" thickTop="1" thickBot="1" x14ac:dyDescent="0.45">
      <c r="C14" s="49"/>
      <c r="D14" s="119" t="s">
        <v>15</v>
      </c>
      <c r="E14" s="119"/>
      <c r="F14" s="119"/>
      <c r="G14" s="119"/>
      <c r="H14" s="119"/>
      <c r="I14" s="119"/>
      <c r="J14" s="119"/>
      <c r="K14" s="119"/>
      <c r="L14" s="117">
        <v>4</v>
      </c>
      <c r="M14" s="120"/>
      <c r="N14" s="121"/>
      <c r="O14" s="122" t="s">
        <v>16</v>
      </c>
      <c r="P14" s="123"/>
      <c r="R14" s="124" t="s">
        <v>17</v>
      </c>
      <c r="S14" s="124"/>
      <c r="T14" s="124"/>
      <c r="U14" s="124"/>
      <c r="V14" s="124"/>
      <c r="W14" s="124"/>
      <c r="X14" s="125"/>
      <c r="Y14" s="125"/>
      <c r="Z14" s="125"/>
      <c r="AA14" s="124"/>
      <c r="AB14" s="124"/>
      <c r="AC14" s="124"/>
      <c r="AD14" s="125"/>
      <c r="AE14" s="125"/>
      <c r="AF14" s="125"/>
      <c r="AG14" s="124"/>
      <c r="AH14" s="49"/>
      <c r="AI14" s="49"/>
      <c r="AJ14" s="195" t="s">
        <v>22</v>
      </c>
      <c r="AK14" s="196"/>
      <c r="AL14" s="197"/>
      <c r="AM14" s="186">
        <v>29.24</v>
      </c>
      <c r="AN14" s="187"/>
      <c r="AO14" s="187"/>
      <c r="AP14" s="209" t="s">
        <v>114</v>
      </c>
      <c r="AQ14" s="209"/>
      <c r="AR14" s="209"/>
      <c r="AS14" s="209"/>
      <c r="AT14" s="209"/>
      <c r="AU14" s="209"/>
      <c r="AV14" s="210"/>
      <c r="AW14" s="248">
        <v>7</v>
      </c>
      <c r="AX14" s="249"/>
      <c r="AY14" s="250"/>
      <c r="AZ14" s="49"/>
      <c r="BA14" s="58" t="s">
        <v>100</v>
      </c>
      <c r="BB14" s="58"/>
      <c r="BC14" s="58"/>
      <c r="BD14" s="58" t="s">
        <v>90</v>
      </c>
      <c r="BE14" s="58"/>
      <c r="BF14" s="58"/>
      <c r="BG14" s="197">
        <v>33</v>
      </c>
      <c r="BH14" s="150"/>
      <c r="BI14" s="197">
        <v>31</v>
      </c>
      <c r="BJ14" s="150"/>
      <c r="BK14" s="185">
        <v>2.25</v>
      </c>
      <c r="BL14" s="185"/>
    </row>
    <row r="15" spans="3:64" ht="20.25" thickTop="1" thickBot="1" x14ac:dyDescent="0.45">
      <c r="C15" s="49"/>
      <c r="D15" s="119" t="s">
        <v>19</v>
      </c>
      <c r="E15" s="119"/>
      <c r="F15" s="119"/>
      <c r="G15" s="119"/>
      <c r="H15" s="119"/>
      <c r="I15" s="119"/>
      <c r="J15" s="119"/>
      <c r="K15" s="119"/>
      <c r="L15" s="126">
        <v>1100</v>
      </c>
      <c r="M15" s="127"/>
      <c r="N15" s="128"/>
      <c r="O15" s="122" t="s">
        <v>20</v>
      </c>
      <c r="P15" s="123"/>
      <c r="R15" s="129" t="s">
        <v>78</v>
      </c>
      <c r="S15" s="129"/>
      <c r="T15" s="129"/>
      <c r="U15" s="129"/>
      <c r="V15" s="129"/>
      <c r="W15" s="129"/>
      <c r="X15" s="130">
        <f>L9*L20</f>
        <v>147840</v>
      </c>
      <c r="Y15" s="131"/>
      <c r="Z15" s="132"/>
      <c r="AA15" s="3" t="s">
        <v>10</v>
      </c>
      <c r="AB15" s="133" t="s">
        <v>21</v>
      </c>
      <c r="AC15" s="133"/>
      <c r="AD15" s="130">
        <f>X15/12</f>
        <v>12320</v>
      </c>
      <c r="AE15" s="131"/>
      <c r="AF15" s="132"/>
      <c r="AG15" s="3" t="s">
        <v>10</v>
      </c>
      <c r="AH15" s="49"/>
      <c r="AI15" s="49"/>
      <c r="AJ15" s="195" t="s">
        <v>24</v>
      </c>
      <c r="AK15" s="196"/>
      <c r="AL15" s="197"/>
      <c r="AM15" s="186">
        <v>23.95</v>
      </c>
      <c r="AN15" s="187"/>
      <c r="AO15" s="187"/>
      <c r="AP15" s="209" t="s">
        <v>115</v>
      </c>
      <c r="AQ15" s="209"/>
      <c r="AR15" s="209"/>
      <c r="AS15" s="209"/>
      <c r="AT15" s="209"/>
      <c r="AU15" s="209"/>
      <c r="AV15" s="210"/>
      <c r="AW15" s="248">
        <v>7</v>
      </c>
      <c r="AX15" s="249"/>
      <c r="AY15" s="250"/>
      <c r="AZ15" s="49"/>
      <c r="BA15" s="58" t="s">
        <v>101</v>
      </c>
      <c r="BB15" s="58"/>
      <c r="BC15" s="58"/>
      <c r="BD15" s="58" t="s">
        <v>91</v>
      </c>
      <c r="BE15" s="58"/>
      <c r="BF15" s="58"/>
      <c r="BG15" s="197">
        <v>30</v>
      </c>
      <c r="BH15" s="150"/>
      <c r="BI15" s="197">
        <v>28</v>
      </c>
      <c r="BJ15" s="150"/>
      <c r="BK15" s="185">
        <v>2.64</v>
      </c>
      <c r="BL15" s="185"/>
    </row>
    <row r="16" spans="3:64" ht="20.25" thickTop="1" thickBot="1" x14ac:dyDescent="0.45">
      <c r="C16" s="49"/>
      <c r="D16" s="119" t="s">
        <v>23</v>
      </c>
      <c r="E16" s="119"/>
      <c r="F16" s="119"/>
      <c r="G16" s="119"/>
      <c r="H16" s="119"/>
      <c r="I16" s="119"/>
      <c r="J16" s="119"/>
      <c r="K16" s="119"/>
      <c r="L16" s="130">
        <f>L14*L15</f>
        <v>4400</v>
      </c>
      <c r="M16" s="131"/>
      <c r="N16" s="132"/>
      <c r="O16" s="122" t="s">
        <v>20</v>
      </c>
      <c r="P16" s="123"/>
      <c r="R16" s="129" t="s">
        <v>79</v>
      </c>
      <c r="S16" s="129"/>
      <c r="T16" s="129"/>
      <c r="U16" s="129"/>
      <c r="V16" s="129"/>
      <c r="W16" s="129"/>
      <c r="X16" s="130" t="e">
        <f>(X9+X10)*L18</f>
        <v>#N/A</v>
      </c>
      <c r="Y16" s="131"/>
      <c r="Z16" s="132"/>
      <c r="AA16" s="3" t="s">
        <v>10</v>
      </c>
      <c r="AB16" s="133" t="s">
        <v>21</v>
      </c>
      <c r="AC16" s="133"/>
      <c r="AD16" s="130" t="e">
        <f>X16/12</f>
        <v>#N/A</v>
      </c>
      <c r="AE16" s="131"/>
      <c r="AF16" s="132"/>
      <c r="AG16" s="3" t="s">
        <v>10</v>
      </c>
      <c r="AH16" s="49"/>
      <c r="AI16" s="49"/>
      <c r="AJ16" s="49"/>
      <c r="AK16" s="49"/>
      <c r="AL16" s="49"/>
      <c r="AM16" s="49"/>
      <c r="AN16" s="49"/>
      <c r="AO16" s="49"/>
      <c r="AP16" s="49"/>
      <c r="AQ16" s="49"/>
      <c r="AR16" s="49"/>
      <c r="AS16" s="49"/>
      <c r="AT16" s="49"/>
      <c r="AU16" s="49"/>
      <c r="AV16" s="49"/>
      <c r="AW16" s="49"/>
      <c r="AX16" s="49"/>
      <c r="AY16" s="49"/>
      <c r="AZ16" s="49"/>
      <c r="BA16" s="58" t="s">
        <v>102</v>
      </c>
      <c r="BB16" s="58"/>
      <c r="BC16" s="58"/>
      <c r="BD16" s="58" t="s">
        <v>92</v>
      </c>
      <c r="BE16" s="58"/>
      <c r="BF16" s="58"/>
      <c r="BG16" s="150">
        <v>28</v>
      </c>
      <c r="BH16" s="150"/>
      <c r="BI16" s="197">
        <v>26</v>
      </c>
      <c r="BJ16" s="150"/>
      <c r="BK16" s="185">
        <v>2.9</v>
      </c>
      <c r="BL16" s="185"/>
    </row>
    <row r="17" spans="3:64" ht="20.25" thickTop="1" thickBot="1" x14ac:dyDescent="0.45">
      <c r="C17" s="49"/>
      <c r="D17" s="135" t="s">
        <v>25</v>
      </c>
      <c r="E17" s="136"/>
      <c r="F17" s="136"/>
      <c r="G17" s="136"/>
      <c r="H17" s="136"/>
      <c r="I17" s="136"/>
      <c r="J17" s="136"/>
      <c r="K17" s="136"/>
      <c r="L17" s="126">
        <v>30</v>
      </c>
      <c r="M17" s="127"/>
      <c r="N17" s="128"/>
      <c r="O17" s="137" t="s">
        <v>26</v>
      </c>
      <c r="P17" s="138"/>
      <c r="R17" s="139" t="s">
        <v>27</v>
      </c>
      <c r="S17" s="139"/>
      <c r="T17" s="139"/>
      <c r="U17" s="139"/>
      <c r="V17" s="139"/>
      <c r="W17" s="139"/>
      <c r="X17" s="140"/>
      <c r="Y17" s="140"/>
      <c r="Z17" s="140"/>
      <c r="AA17" s="139"/>
      <c r="AB17" s="139"/>
      <c r="AC17" s="139"/>
      <c r="AD17" s="140"/>
      <c r="AE17" s="140"/>
      <c r="AF17" s="140"/>
      <c r="AG17" s="139"/>
      <c r="AH17" s="49"/>
      <c r="AI17" s="49"/>
      <c r="AJ17" s="49"/>
      <c r="AK17" s="49"/>
      <c r="AL17" s="49"/>
      <c r="AM17" s="49"/>
      <c r="AN17" s="49"/>
      <c r="AO17" s="49"/>
      <c r="AP17" s="49"/>
      <c r="AQ17" s="49"/>
      <c r="AR17" s="49"/>
      <c r="AS17" s="49"/>
      <c r="AT17" s="49"/>
      <c r="AU17" s="49"/>
      <c r="AV17" s="49"/>
      <c r="AW17" s="49"/>
      <c r="AX17" s="49"/>
      <c r="AY17" s="49"/>
      <c r="AZ17" s="49"/>
      <c r="BA17" s="58" t="s">
        <v>95</v>
      </c>
      <c r="BB17" s="58"/>
      <c r="BC17" s="58"/>
      <c r="BD17" s="58" t="s">
        <v>93</v>
      </c>
      <c r="BE17" s="58"/>
      <c r="BF17" s="58"/>
      <c r="BG17" s="150">
        <v>26</v>
      </c>
      <c r="BH17" s="150"/>
      <c r="BI17" s="197">
        <v>24</v>
      </c>
      <c r="BJ17" s="150"/>
      <c r="BK17" s="185">
        <v>2.95</v>
      </c>
      <c r="BL17" s="185"/>
    </row>
    <row r="18" spans="3:64" ht="20.25" thickTop="1" thickBot="1" x14ac:dyDescent="0.45">
      <c r="C18" s="49"/>
      <c r="D18" s="141" t="s">
        <v>72</v>
      </c>
      <c r="E18" s="142"/>
      <c r="F18" s="142"/>
      <c r="G18" s="142"/>
      <c r="H18" s="142"/>
      <c r="I18" s="142"/>
      <c r="J18" s="142"/>
      <c r="K18" s="142"/>
      <c r="L18" s="143">
        <f>L16*L17%</f>
        <v>1320</v>
      </c>
      <c r="M18" s="144"/>
      <c r="N18" s="145"/>
      <c r="O18" s="146" t="s">
        <v>20</v>
      </c>
      <c r="P18" s="147"/>
      <c r="R18" s="129" t="s">
        <v>78</v>
      </c>
      <c r="S18" s="129"/>
      <c r="T18" s="129"/>
      <c r="U18" s="129"/>
      <c r="V18" s="129"/>
      <c r="W18" s="129"/>
      <c r="X18" s="130" t="e">
        <f>L10*L20</f>
        <v>#N/A</v>
      </c>
      <c r="Y18" s="131"/>
      <c r="Z18" s="132"/>
      <c r="AA18" s="3" t="s">
        <v>10</v>
      </c>
      <c r="AB18" s="133" t="s">
        <v>21</v>
      </c>
      <c r="AC18" s="133"/>
      <c r="AD18" s="130" t="e">
        <f>X18/12</f>
        <v>#N/A</v>
      </c>
      <c r="AE18" s="131"/>
      <c r="AF18" s="132"/>
      <c r="AG18" s="3" t="s">
        <v>10</v>
      </c>
      <c r="AH18" s="49"/>
      <c r="AI18" s="49"/>
      <c r="AJ18" s="49"/>
      <c r="AK18" s="49"/>
      <c r="AL18" s="49"/>
      <c r="AM18" s="49"/>
      <c r="AN18" s="49"/>
      <c r="AO18" s="49"/>
      <c r="AP18" s="49"/>
      <c r="AQ18" s="49"/>
      <c r="AR18" s="49"/>
      <c r="AS18" s="49"/>
      <c r="AT18" s="49"/>
      <c r="AU18" s="49"/>
      <c r="AV18" s="49"/>
      <c r="AW18" s="49"/>
      <c r="AX18" s="49"/>
      <c r="AY18" s="49"/>
      <c r="AZ18" s="49"/>
      <c r="BA18" s="58" t="s">
        <v>85</v>
      </c>
      <c r="BB18" s="58"/>
      <c r="BC18" s="58"/>
      <c r="BD18" s="58" t="s">
        <v>94</v>
      </c>
      <c r="BE18" s="58"/>
      <c r="BF18" s="58"/>
      <c r="BG18" s="195">
        <v>21</v>
      </c>
      <c r="BH18" s="196"/>
      <c r="BI18" s="196"/>
      <c r="BJ18" s="197"/>
      <c r="BK18" s="185">
        <v>2.98</v>
      </c>
      <c r="BL18" s="185"/>
    </row>
    <row r="19" spans="3:64" ht="20.25" thickTop="1" thickBot="1" x14ac:dyDescent="0.45">
      <c r="C19" s="49"/>
      <c r="D19" s="135" t="s">
        <v>28</v>
      </c>
      <c r="E19" s="136"/>
      <c r="F19" s="136"/>
      <c r="G19" s="136"/>
      <c r="H19" s="136"/>
      <c r="I19" s="136"/>
      <c r="J19" s="136"/>
      <c r="K19" s="136"/>
      <c r="L19" s="130">
        <f>100-L17</f>
        <v>70</v>
      </c>
      <c r="M19" s="131"/>
      <c r="N19" s="132"/>
      <c r="O19" s="137" t="s">
        <v>26</v>
      </c>
      <c r="P19" s="138"/>
      <c r="R19" s="129" t="s">
        <v>79</v>
      </c>
      <c r="S19" s="129"/>
      <c r="T19" s="129"/>
      <c r="U19" s="129"/>
      <c r="V19" s="129"/>
      <c r="W19" s="129"/>
      <c r="X19" s="130" t="e">
        <f>(X9+X10)*L18</f>
        <v>#N/A</v>
      </c>
      <c r="Y19" s="131"/>
      <c r="Z19" s="132"/>
      <c r="AA19" s="3" t="s">
        <v>10</v>
      </c>
      <c r="AB19" s="133" t="s">
        <v>21</v>
      </c>
      <c r="AC19" s="133"/>
      <c r="AD19" s="130" t="e">
        <f>X19/12</f>
        <v>#N/A</v>
      </c>
      <c r="AE19" s="131"/>
      <c r="AF19" s="132"/>
      <c r="AG19" s="3" t="s">
        <v>10</v>
      </c>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row>
    <row r="20" spans="3:64" ht="20.25" thickTop="1" thickBot="1" x14ac:dyDescent="0.45">
      <c r="C20" s="49"/>
      <c r="D20" s="141" t="s">
        <v>73</v>
      </c>
      <c r="E20" s="142"/>
      <c r="F20" s="142"/>
      <c r="G20" s="142"/>
      <c r="H20" s="142"/>
      <c r="I20" s="142"/>
      <c r="J20" s="142"/>
      <c r="K20" s="142"/>
      <c r="L20" s="143">
        <f>L16*L19%</f>
        <v>3080</v>
      </c>
      <c r="M20" s="144"/>
      <c r="N20" s="145"/>
      <c r="O20" s="146" t="s">
        <v>20</v>
      </c>
      <c r="P20" s="147"/>
      <c r="R20" s="129" t="s">
        <v>29</v>
      </c>
      <c r="S20" s="129"/>
      <c r="T20" s="129"/>
      <c r="U20" s="129"/>
      <c r="V20" s="129"/>
      <c r="W20" s="129"/>
      <c r="X20" s="130" t="e">
        <f>X15-X18</f>
        <v>#N/A</v>
      </c>
      <c r="Y20" s="131"/>
      <c r="Z20" s="132"/>
      <c r="AA20" s="3" t="s">
        <v>10</v>
      </c>
      <c r="AB20" s="148"/>
      <c r="AC20" s="148"/>
      <c r="AD20" s="149"/>
      <c r="AE20" s="149"/>
      <c r="AF20" s="149"/>
      <c r="AG20" s="3"/>
      <c r="AH20" s="49"/>
      <c r="AI20" s="49"/>
      <c r="AJ20" s="49"/>
      <c r="AK20" s="49"/>
      <c r="AL20" s="49"/>
      <c r="AM20" s="49"/>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row>
    <row r="21" spans="3:64" ht="19.5" thickTop="1" x14ac:dyDescent="0.4">
      <c r="C21" s="49"/>
      <c r="D21" s="49"/>
      <c r="E21" s="49"/>
      <c r="F21" s="49"/>
      <c r="G21" s="49"/>
      <c r="H21" s="49"/>
      <c r="I21" s="49"/>
      <c r="J21" s="49"/>
      <c r="K21" s="49"/>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row>
    <row r="22" spans="3:64" x14ac:dyDescent="0.4">
      <c r="C22" s="49"/>
      <c r="D22" s="49"/>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row>
    <row r="23" spans="3:64" x14ac:dyDescent="0.4">
      <c r="C23" s="49"/>
      <c r="D23" s="57" t="s">
        <v>30</v>
      </c>
      <c r="E23" s="49"/>
      <c r="F23" s="49"/>
      <c r="G23" s="49"/>
      <c r="H23" s="49"/>
      <c r="I23" s="49"/>
      <c r="J23" s="49"/>
      <c r="K23" s="49"/>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row>
    <row r="24" spans="3:64" ht="17.25" customHeight="1" x14ac:dyDescent="0.4">
      <c r="C24" s="49"/>
      <c r="D24" s="151" t="s">
        <v>75</v>
      </c>
      <c r="E24" s="151"/>
      <c r="F24" s="151"/>
      <c r="G24" s="151"/>
      <c r="H24" s="151"/>
      <c r="I24" s="151"/>
      <c r="J24" s="151"/>
      <c r="K24" s="151"/>
      <c r="L24" s="152">
        <v>1760000</v>
      </c>
      <c r="M24" s="152"/>
      <c r="N24" s="152"/>
      <c r="O24" s="61" t="s">
        <v>10</v>
      </c>
      <c r="P24" s="49"/>
      <c r="Q24" s="150" t="s">
        <v>31</v>
      </c>
      <c r="R24" s="150"/>
      <c r="S24" s="150"/>
      <c r="T24" s="150"/>
      <c r="U24" s="150"/>
      <c r="V24" s="150"/>
      <c r="W24" s="150"/>
      <c r="X24" s="49"/>
      <c r="Y24" s="62" t="s">
        <v>82</v>
      </c>
      <c r="Z24" s="49"/>
      <c r="AA24" s="49"/>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row>
    <row r="25" spans="3:64" ht="17.25" customHeight="1" x14ac:dyDescent="0.4">
      <c r="C25" s="49"/>
      <c r="D25" s="155" t="s">
        <v>34</v>
      </c>
      <c r="E25" s="155"/>
      <c r="F25" s="155"/>
      <c r="G25" s="155"/>
      <c r="H25" s="155"/>
      <c r="I25" s="155"/>
      <c r="J25" s="155"/>
      <c r="K25" s="155"/>
      <c r="L25" s="156" t="e">
        <f>L24-AB50-AB43-AM36</f>
        <v>#N/A</v>
      </c>
      <c r="M25" s="157"/>
      <c r="N25" s="157"/>
      <c r="O25" s="63" t="s">
        <v>10</v>
      </c>
      <c r="P25" s="49"/>
      <c r="Q25" s="153" t="s">
        <v>32</v>
      </c>
      <c r="R25" s="153"/>
      <c r="S25" s="150">
        <v>60</v>
      </c>
      <c r="T25" s="150"/>
      <c r="U25" s="150"/>
      <c r="V25" s="154" t="s">
        <v>33</v>
      </c>
      <c r="W25" s="154"/>
      <c r="X25" s="49"/>
      <c r="Y25" s="49" t="s">
        <v>67</v>
      </c>
      <c r="Z25" s="49"/>
      <c r="AA25" s="49"/>
      <c r="AB25" s="49"/>
      <c r="AC25" s="49"/>
      <c r="AD25" s="49"/>
      <c r="AE25" s="49"/>
      <c r="AF25" s="49" t="s">
        <v>76</v>
      </c>
      <c r="AG25" s="49"/>
      <c r="AH25" s="49" t="s">
        <v>69</v>
      </c>
      <c r="AI25" s="49"/>
      <c r="AJ25" s="49"/>
      <c r="AK25" s="49"/>
      <c r="AL25" s="49"/>
      <c r="AM25" s="49"/>
      <c r="AN25" s="49"/>
      <c r="AO25" s="49" t="s">
        <v>76</v>
      </c>
      <c r="AP25" s="49" t="s">
        <v>129</v>
      </c>
      <c r="AQ25" s="49"/>
      <c r="AR25" s="49"/>
      <c r="AS25" s="49"/>
      <c r="AT25" s="49"/>
      <c r="AU25" s="49"/>
      <c r="AV25" s="49"/>
      <c r="AW25" s="49"/>
      <c r="AX25" s="49"/>
      <c r="AY25" s="49"/>
      <c r="AZ25" s="49"/>
      <c r="BA25" s="49"/>
      <c r="BB25" s="49"/>
      <c r="BC25" s="49"/>
      <c r="BD25" s="49"/>
      <c r="BE25" s="49"/>
      <c r="BF25" s="49"/>
      <c r="BG25" s="49"/>
      <c r="BH25" s="49"/>
      <c r="BI25" s="49"/>
      <c r="BJ25" s="49"/>
      <c r="BK25" s="49"/>
      <c r="BL25" s="49"/>
    </row>
    <row r="26" spans="3:64" ht="17.25" customHeight="1" x14ac:dyDescent="0.4">
      <c r="C26" s="49"/>
      <c r="D26" s="158" t="s">
        <v>36</v>
      </c>
      <c r="E26" s="158"/>
      <c r="F26" s="158"/>
      <c r="G26" s="158"/>
      <c r="H26" s="158"/>
      <c r="I26" s="158"/>
      <c r="J26" s="158"/>
      <c r="K26" s="158"/>
      <c r="L26" s="159" t="e">
        <f>L25/120</f>
        <v>#N/A</v>
      </c>
      <c r="M26" s="159"/>
      <c r="N26" s="159"/>
      <c r="O26" s="64" t="s">
        <v>10</v>
      </c>
      <c r="P26" s="49"/>
      <c r="Q26" s="153" t="s">
        <v>35</v>
      </c>
      <c r="R26" s="153"/>
      <c r="S26" s="150">
        <v>119</v>
      </c>
      <c r="T26" s="150"/>
      <c r="U26" s="150"/>
      <c r="V26" s="154" t="s">
        <v>33</v>
      </c>
      <c r="W26" s="154"/>
      <c r="X26" s="49"/>
      <c r="Y26" s="49" t="s">
        <v>68</v>
      </c>
      <c r="Z26" s="49"/>
      <c r="AA26" s="49"/>
      <c r="AB26" s="49"/>
      <c r="AC26" s="49"/>
      <c r="AD26" s="49"/>
      <c r="AE26" s="49"/>
      <c r="AF26" s="49" t="s">
        <v>76</v>
      </c>
      <c r="AG26" s="49"/>
      <c r="AH26" s="49" t="s">
        <v>70</v>
      </c>
      <c r="AI26" s="49"/>
      <c r="AJ26" s="49"/>
      <c r="AK26" s="49"/>
      <c r="AL26" s="49"/>
      <c r="AM26" s="49"/>
      <c r="AN26" s="49"/>
      <c r="AO26" s="49" t="s">
        <v>76</v>
      </c>
      <c r="AP26" s="49" t="s">
        <v>130</v>
      </c>
      <c r="AQ26" s="49"/>
      <c r="AR26" s="49"/>
      <c r="AS26" s="49"/>
      <c r="AT26" s="49"/>
      <c r="AU26" s="49"/>
      <c r="AV26" s="49"/>
      <c r="AW26" s="49"/>
      <c r="AX26" s="49"/>
      <c r="AY26" s="49"/>
      <c r="AZ26" s="49"/>
      <c r="BA26" s="49"/>
      <c r="BB26" s="49"/>
      <c r="BC26" s="49"/>
      <c r="BD26" s="49"/>
      <c r="BE26" s="49"/>
      <c r="BF26" s="49"/>
      <c r="BG26" s="49"/>
      <c r="BH26" s="49"/>
      <c r="BI26" s="49"/>
      <c r="BJ26" s="49"/>
      <c r="BK26" s="49"/>
      <c r="BL26" s="49"/>
    </row>
    <row r="27" spans="3:64" ht="17.25" customHeight="1" x14ac:dyDescent="0.4">
      <c r="C27" s="49"/>
      <c r="D27" s="151" t="s">
        <v>37</v>
      </c>
      <c r="E27" s="151"/>
      <c r="F27" s="151"/>
      <c r="G27" s="151"/>
      <c r="H27" s="151"/>
      <c r="I27" s="151"/>
      <c r="J27" s="151"/>
      <c r="K27" s="151"/>
      <c r="L27" s="160" t="e">
        <f>AB50+AB43+AM36</f>
        <v>#N/A</v>
      </c>
      <c r="M27" s="161"/>
      <c r="N27" s="161"/>
      <c r="O27" s="61" t="s">
        <v>10</v>
      </c>
      <c r="P27" s="49"/>
      <c r="Q27" s="49"/>
      <c r="R27" s="49"/>
      <c r="S27" s="49"/>
      <c r="T27" s="49"/>
      <c r="U27" s="49"/>
      <c r="V27" s="49"/>
      <c r="W27" s="49"/>
      <c r="X27" s="49"/>
      <c r="Y27" s="49" t="s">
        <v>77</v>
      </c>
      <c r="Z27" s="49"/>
      <c r="AA27" s="49"/>
      <c r="AB27" s="49"/>
      <c r="AC27" s="49"/>
      <c r="AD27" s="49"/>
      <c r="AE27" s="49"/>
      <c r="AF27" s="49"/>
      <c r="AG27" s="49"/>
      <c r="AH27" s="49" t="s">
        <v>83</v>
      </c>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row>
    <row r="28" spans="3:64" ht="17.25" customHeight="1" x14ac:dyDescent="0.4">
      <c r="C28" s="49"/>
      <c r="D28" s="49" t="s">
        <v>38</v>
      </c>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row>
    <row r="29" spans="3:64" ht="17.25" customHeight="1" x14ac:dyDescent="0.4">
      <c r="C29" s="49"/>
      <c r="D29" s="49"/>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row>
    <row r="30" spans="3:64" ht="17.25" customHeight="1" x14ac:dyDescent="0.4">
      <c r="C30" s="49"/>
      <c r="D30" s="60" t="s">
        <v>39</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49"/>
      <c r="AS30" s="49"/>
      <c r="AT30" s="49"/>
      <c r="AU30" s="49"/>
      <c r="AV30" s="49"/>
      <c r="AW30" s="49"/>
      <c r="AX30" s="49"/>
      <c r="AY30" s="49"/>
      <c r="AZ30" s="49"/>
      <c r="BA30" s="49"/>
      <c r="BB30" s="49"/>
      <c r="BC30" s="49"/>
      <c r="BD30" s="49"/>
      <c r="BE30" s="49"/>
      <c r="BF30" s="49"/>
      <c r="BG30" s="49"/>
      <c r="BH30" s="49"/>
      <c r="BI30" s="49"/>
      <c r="BJ30" s="49"/>
      <c r="BK30" s="49"/>
      <c r="BL30" s="49"/>
    </row>
    <row r="31" spans="3:64" ht="8.25" customHeight="1" x14ac:dyDescent="0.4">
      <c r="C31" s="49"/>
      <c r="D31" s="49"/>
      <c r="E31" s="49"/>
      <c r="F31" s="49"/>
      <c r="G31" s="49"/>
      <c r="H31" s="49"/>
      <c r="I31" s="49"/>
      <c r="J31" s="49"/>
      <c r="K31" s="49"/>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row>
    <row r="32" spans="3:64" ht="17.25" customHeight="1" x14ac:dyDescent="0.4">
      <c r="C32" s="49"/>
      <c r="D32" s="9" t="s">
        <v>40</v>
      </c>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49"/>
      <c r="AS32" s="49"/>
      <c r="AT32" s="49"/>
      <c r="AU32" s="49"/>
      <c r="AV32" s="49"/>
      <c r="AW32" s="49"/>
      <c r="AX32" s="49"/>
      <c r="AY32" s="49"/>
      <c r="AZ32" s="49"/>
      <c r="BA32" s="49"/>
      <c r="BB32" s="49"/>
      <c r="BC32" s="49"/>
      <c r="BD32" s="49"/>
      <c r="BE32" s="49"/>
      <c r="BF32" s="49"/>
      <c r="BG32" s="49"/>
      <c r="BH32" s="49"/>
      <c r="BI32" s="49"/>
      <c r="BJ32" s="49"/>
      <c r="BK32" s="49"/>
      <c r="BL32" s="49"/>
    </row>
    <row r="33" spans="1:70" s="1" customFormat="1" ht="17.25" customHeight="1" x14ac:dyDescent="0.4">
      <c r="A33" s="50"/>
      <c r="B33" s="50"/>
      <c r="C33" s="50"/>
      <c r="D33" s="162" t="s">
        <v>41</v>
      </c>
      <c r="E33" s="162"/>
      <c r="F33" s="162"/>
      <c r="G33" s="162"/>
      <c r="H33" s="162" t="s">
        <v>42</v>
      </c>
      <c r="I33" s="162"/>
      <c r="J33" s="162"/>
      <c r="K33" s="162"/>
      <c r="L33" s="163" t="s">
        <v>43</v>
      </c>
      <c r="M33" s="163"/>
      <c r="N33" s="163"/>
      <c r="O33" s="162"/>
      <c r="P33" s="164" t="s">
        <v>44</v>
      </c>
      <c r="Q33" s="165"/>
      <c r="R33" s="165"/>
      <c r="S33" s="165"/>
      <c r="T33" s="166"/>
      <c r="U33" s="162"/>
      <c r="V33" s="163" t="s">
        <v>66</v>
      </c>
      <c r="W33" s="163"/>
      <c r="X33" s="163"/>
      <c r="Y33" s="163"/>
      <c r="Z33" s="163"/>
      <c r="AA33" s="162"/>
      <c r="AB33" s="163" t="s">
        <v>71</v>
      </c>
      <c r="AC33" s="163"/>
      <c r="AD33" s="163"/>
      <c r="AE33" s="163"/>
      <c r="AF33" s="163"/>
      <c r="AG33" s="214"/>
      <c r="AH33" s="162" t="s">
        <v>108</v>
      </c>
      <c r="AI33" s="162"/>
      <c r="AJ33" s="162"/>
      <c r="AK33" s="162"/>
      <c r="AL33" s="214"/>
      <c r="AM33" s="169" t="s">
        <v>46</v>
      </c>
      <c r="AN33" s="169"/>
      <c r="AO33" s="169"/>
      <c r="AP33" s="169"/>
      <c r="AQ33" s="162"/>
      <c r="AR33" s="50"/>
      <c r="AS33" s="50"/>
      <c r="AT33" s="69"/>
      <c r="AU33" s="69"/>
      <c r="AV33" s="50"/>
      <c r="AW33" s="50"/>
      <c r="AX33" s="50"/>
      <c r="AY33" s="50"/>
      <c r="AZ33" s="50"/>
      <c r="BA33" s="50"/>
      <c r="BB33" s="50"/>
      <c r="BC33" s="50"/>
      <c r="BD33" s="50"/>
      <c r="BE33" s="50"/>
      <c r="BF33" s="50"/>
      <c r="BG33" s="50"/>
      <c r="BH33" s="50"/>
      <c r="BI33" s="50"/>
      <c r="BJ33" s="50"/>
      <c r="BK33" s="50"/>
      <c r="BL33" s="50"/>
      <c r="BM33" s="50"/>
      <c r="BN33" s="50"/>
      <c r="BO33" s="50"/>
      <c r="BP33" s="50"/>
      <c r="BQ33" s="50"/>
      <c r="BR33" s="50"/>
    </row>
    <row r="34" spans="1:70" s="1" customFormat="1" ht="17.25" customHeight="1" x14ac:dyDescent="0.4">
      <c r="A34" s="50"/>
      <c r="B34" s="50"/>
      <c r="C34" s="50"/>
      <c r="D34" s="162"/>
      <c r="E34" s="162"/>
      <c r="F34" s="162"/>
      <c r="G34" s="162"/>
      <c r="H34" s="162"/>
      <c r="I34" s="162"/>
      <c r="J34" s="162"/>
      <c r="K34" s="162"/>
      <c r="L34" s="163"/>
      <c r="M34" s="163"/>
      <c r="N34" s="163"/>
      <c r="O34" s="162"/>
      <c r="P34" s="171">
        <v>1.08</v>
      </c>
      <c r="Q34" s="172"/>
      <c r="R34" s="173" t="s">
        <v>47</v>
      </c>
      <c r="S34" s="173"/>
      <c r="T34" s="174"/>
      <c r="U34" s="162"/>
      <c r="V34" s="163"/>
      <c r="W34" s="163"/>
      <c r="X34" s="163"/>
      <c r="Y34" s="163"/>
      <c r="Z34" s="163"/>
      <c r="AA34" s="162"/>
      <c r="AB34" s="162"/>
      <c r="AC34" s="163"/>
      <c r="AD34" s="163"/>
      <c r="AE34" s="163"/>
      <c r="AF34" s="163"/>
      <c r="AG34" s="215"/>
      <c r="AH34" s="162"/>
      <c r="AI34" s="162"/>
      <c r="AJ34" s="162"/>
      <c r="AK34" s="162"/>
      <c r="AL34" s="215"/>
      <c r="AM34" s="169"/>
      <c r="AN34" s="169"/>
      <c r="AO34" s="169"/>
      <c r="AP34" s="169"/>
      <c r="AQ34" s="162"/>
      <c r="AR34" s="50"/>
      <c r="AS34" s="50"/>
      <c r="AT34" s="69"/>
      <c r="AU34" s="69"/>
      <c r="AV34" s="50"/>
      <c r="AW34" s="50"/>
      <c r="AX34" s="50"/>
      <c r="AY34" s="50"/>
      <c r="AZ34" s="50"/>
      <c r="BA34" s="50"/>
      <c r="BB34" s="50"/>
      <c r="BC34" s="50"/>
      <c r="BD34" s="50"/>
      <c r="BE34" s="50"/>
      <c r="BF34" s="50"/>
      <c r="BG34" s="50"/>
      <c r="BH34" s="50"/>
      <c r="BI34" s="50"/>
      <c r="BJ34" s="50"/>
      <c r="BK34" s="50"/>
      <c r="BL34" s="50"/>
      <c r="BM34" s="50"/>
      <c r="BN34" s="50"/>
      <c r="BO34" s="50"/>
      <c r="BP34" s="50"/>
      <c r="BQ34" s="50"/>
      <c r="BR34" s="50"/>
    </row>
    <row r="35" spans="1:70" s="1" customFormat="1" ht="17.25" customHeight="1" thickBot="1" x14ac:dyDescent="0.45">
      <c r="A35" s="50"/>
      <c r="B35" s="50"/>
      <c r="C35" s="50"/>
      <c r="D35" s="162"/>
      <c r="E35" s="162"/>
      <c r="F35" s="162"/>
      <c r="G35" s="162"/>
      <c r="H35" s="162"/>
      <c r="I35" s="162"/>
      <c r="J35" s="162"/>
      <c r="K35" s="162"/>
      <c r="L35" s="163"/>
      <c r="M35" s="163"/>
      <c r="N35" s="163"/>
      <c r="O35" s="162"/>
      <c r="P35" s="175" t="s">
        <v>48</v>
      </c>
      <c r="Q35" s="176"/>
      <c r="R35" s="176"/>
      <c r="S35" s="176"/>
      <c r="T35" s="177"/>
      <c r="U35" s="162"/>
      <c r="V35" s="163"/>
      <c r="W35" s="163"/>
      <c r="X35" s="163"/>
      <c r="Y35" s="163"/>
      <c r="Z35" s="163"/>
      <c r="AA35" s="162"/>
      <c r="AB35" s="162"/>
      <c r="AC35" s="163"/>
      <c r="AD35" s="163"/>
      <c r="AE35" s="163"/>
      <c r="AF35" s="163"/>
      <c r="AG35" s="216"/>
      <c r="AH35" s="162"/>
      <c r="AI35" s="162"/>
      <c r="AJ35" s="162"/>
      <c r="AK35" s="162"/>
      <c r="AL35" s="216"/>
      <c r="AM35" s="170"/>
      <c r="AN35" s="170"/>
      <c r="AO35" s="170"/>
      <c r="AP35" s="170"/>
      <c r="AQ35" s="162"/>
      <c r="AR35" s="50"/>
      <c r="AS35" s="50"/>
      <c r="AT35" s="69"/>
      <c r="AU35" s="69"/>
      <c r="AV35" s="50"/>
      <c r="AW35" s="50"/>
      <c r="AX35" s="50"/>
      <c r="AY35" s="50"/>
      <c r="AZ35" s="50"/>
      <c r="BA35" s="50"/>
      <c r="BB35" s="50"/>
      <c r="BC35" s="50"/>
      <c r="BD35" s="50"/>
      <c r="BE35" s="50"/>
      <c r="BF35" s="50"/>
      <c r="BG35" s="50"/>
      <c r="BH35" s="50"/>
      <c r="BI35" s="50"/>
      <c r="BJ35" s="50"/>
      <c r="BK35" s="50"/>
      <c r="BL35" s="50"/>
      <c r="BM35" s="50"/>
      <c r="BN35" s="50"/>
      <c r="BO35" s="50"/>
      <c r="BP35" s="50"/>
      <c r="BQ35" s="50"/>
      <c r="BR35" s="50"/>
    </row>
    <row r="36" spans="1:70" s="5" customFormat="1" ht="17.25" customHeight="1" thickTop="1" thickBot="1" x14ac:dyDescent="0.45">
      <c r="A36" s="51"/>
      <c r="B36" s="51"/>
      <c r="C36" s="51"/>
      <c r="D36" s="221">
        <v>13.5</v>
      </c>
      <c r="E36" s="221"/>
      <c r="F36" s="221"/>
      <c r="G36" s="4" t="s">
        <v>49</v>
      </c>
      <c r="H36" s="241">
        <v>0.85</v>
      </c>
      <c r="I36" s="241"/>
      <c r="J36" s="241"/>
      <c r="K36" s="4" t="s">
        <v>49</v>
      </c>
      <c r="L36" s="182">
        <v>3650</v>
      </c>
      <c r="M36" s="182"/>
      <c r="N36" s="182"/>
      <c r="O36" s="4" t="s">
        <v>50</v>
      </c>
      <c r="P36" s="237" t="e">
        <f>P34*(X9+X10)</f>
        <v>#N/A</v>
      </c>
      <c r="Q36" s="237"/>
      <c r="R36" s="237"/>
      <c r="S36" s="237"/>
      <c r="T36" s="237"/>
      <c r="U36" s="4" t="s">
        <v>51</v>
      </c>
      <c r="V36" s="167" t="e">
        <f>L10</f>
        <v>#N/A</v>
      </c>
      <c r="W36" s="167"/>
      <c r="X36" s="167"/>
      <c r="Y36" s="167"/>
      <c r="Z36" s="167"/>
      <c r="AA36" s="4" t="s">
        <v>52</v>
      </c>
      <c r="AB36" s="168" t="e">
        <f>D36*H36*L36*(P36-V36)</f>
        <v>#N/A</v>
      </c>
      <c r="AC36" s="168"/>
      <c r="AD36" s="168"/>
      <c r="AE36" s="168"/>
      <c r="AF36" s="168"/>
      <c r="AG36" s="16" t="s">
        <v>104</v>
      </c>
      <c r="AH36" s="168" t="e">
        <f>AVERAGE(AB36,AB50)</f>
        <v>#N/A</v>
      </c>
      <c r="AI36" s="168"/>
      <c r="AJ36" s="168"/>
      <c r="AK36" s="168"/>
      <c r="AL36" s="16" t="s">
        <v>106</v>
      </c>
      <c r="AM36" s="178" t="e">
        <f>AB36-AH36</f>
        <v>#N/A</v>
      </c>
      <c r="AN36" s="198"/>
      <c r="AO36" s="198"/>
      <c r="AP36" s="199"/>
      <c r="AQ36" s="14" t="s">
        <v>10</v>
      </c>
      <c r="AR36" s="51"/>
      <c r="AS36" s="51"/>
      <c r="AT36" s="53"/>
      <c r="AU36" s="53"/>
      <c r="AV36" s="51"/>
      <c r="AW36" s="51"/>
      <c r="AX36" s="51"/>
      <c r="AY36" s="51"/>
      <c r="AZ36" s="51"/>
      <c r="BA36" s="51"/>
      <c r="BB36" s="51"/>
      <c r="BC36" s="51"/>
      <c r="BD36" s="51"/>
      <c r="BE36" s="51"/>
      <c r="BF36" s="51"/>
      <c r="BG36" s="51"/>
      <c r="BH36" s="51"/>
      <c r="BI36" s="51"/>
      <c r="BJ36" s="51"/>
      <c r="BK36" s="51"/>
      <c r="BL36" s="51"/>
      <c r="BM36" s="51"/>
      <c r="BN36" s="51"/>
      <c r="BO36" s="51"/>
      <c r="BP36" s="51"/>
      <c r="BQ36" s="51"/>
      <c r="BR36" s="51"/>
    </row>
    <row r="37" spans="1:70" s="49" customFormat="1" ht="52.5" customHeight="1" thickTop="1" x14ac:dyDescent="0.4">
      <c r="D37" s="235" t="s">
        <v>56</v>
      </c>
      <c r="E37" s="235"/>
      <c r="F37" s="235"/>
      <c r="G37" s="235"/>
      <c r="H37" s="235"/>
      <c r="I37" s="235"/>
      <c r="J37" s="235"/>
      <c r="K37" s="235"/>
      <c r="L37" s="235"/>
      <c r="M37" s="235"/>
      <c r="N37" s="235"/>
      <c r="O37" s="235"/>
      <c r="P37" s="235"/>
      <c r="Q37" s="235"/>
      <c r="R37" s="235"/>
      <c r="S37" s="235"/>
      <c r="T37" s="235"/>
      <c r="U37" s="235"/>
      <c r="V37" s="235"/>
      <c r="W37" s="235"/>
      <c r="X37" s="235"/>
      <c r="Y37" s="235"/>
      <c r="Z37" s="235"/>
      <c r="AA37" s="235"/>
      <c r="AB37" s="235"/>
      <c r="AC37" s="235"/>
      <c r="AD37" s="235"/>
      <c r="AE37" s="235"/>
      <c r="AF37" s="235"/>
      <c r="AG37" s="235"/>
      <c r="AH37" s="235"/>
      <c r="AI37" s="235"/>
      <c r="AJ37" s="235"/>
      <c r="AK37" s="235"/>
      <c r="AL37" s="235"/>
      <c r="AM37" s="235"/>
      <c r="AN37" s="235"/>
      <c r="AO37" s="235"/>
      <c r="AP37" s="235"/>
      <c r="AQ37" s="235"/>
      <c r="AR37" s="235"/>
    </row>
    <row r="38" spans="1:70" s="49" customFormat="1" ht="17.25" customHeight="1" x14ac:dyDescent="0.4"/>
    <row r="39" spans="1:70" ht="17.25" customHeight="1" x14ac:dyDescent="0.4">
      <c r="C39" s="49"/>
      <c r="D39" s="12" t="s">
        <v>53</v>
      </c>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7"/>
      <c r="AH39" s="65"/>
      <c r="AI39" s="66"/>
      <c r="AJ39" s="66"/>
      <c r="AK39" s="66"/>
      <c r="AL39" s="66"/>
      <c r="AM39" s="66"/>
      <c r="AN39" s="66"/>
      <c r="AO39" s="66"/>
      <c r="AP39" s="66"/>
      <c r="AQ39" s="66"/>
      <c r="AR39" s="66"/>
      <c r="AS39" s="66"/>
      <c r="AT39" s="49"/>
      <c r="AU39" s="49"/>
      <c r="AV39" s="49"/>
      <c r="AW39" s="49"/>
      <c r="AX39" s="49"/>
      <c r="AY39" s="49"/>
      <c r="AZ39" s="49"/>
      <c r="BA39" s="49"/>
      <c r="BB39" s="49"/>
      <c r="BC39" s="49"/>
      <c r="BD39" s="49"/>
      <c r="BE39" s="49"/>
      <c r="BF39" s="49"/>
      <c r="BG39" s="49"/>
      <c r="BH39" s="49"/>
      <c r="BI39" s="49"/>
      <c r="BJ39" s="49"/>
      <c r="BK39" s="49"/>
      <c r="BL39" s="49"/>
    </row>
    <row r="40" spans="1:70" s="1" customFormat="1" ht="17.25" customHeight="1" x14ac:dyDescent="0.4">
      <c r="A40" s="50"/>
      <c r="B40" s="50"/>
      <c r="C40" s="50"/>
      <c r="D40" s="162" t="s">
        <v>41</v>
      </c>
      <c r="E40" s="162"/>
      <c r="F40" s="162"/>
      <c r="G40" s="162"/>
      <c r="H40" s="162" t="s">
        <v>42</v>
      </c>
      <c r="I40" s="162"/>
      <c r="J40" s="162"/>
      <c r="K40" s="162"/>
      <c r="L40" s="163" t="s">
        <v>54</v>
      </c>
      <c r="M40" s="163"/>
      <c r="N40" s="163"/>
      <c r="O40" s="162"/>
      <c r="P40" s="200" t="s">
        <v>55</v>
      </c>
      <c r="Q40" s="201"/>
      <c r="R40" s="201"/>
      <c r="S40" s="201"/>
      <c r="T40" s="202"/>
      <c r="U40" s="162"/>
      <c r="V40" s="163" t="s">
        <v>45</v>
      </c>
      <c r="W40" s="163"/>
      <c r="X40" s="163"/>
      <c r="Y40" s="163"/>
      <c r="Z40" s="163"/>
      <c r="AA40" s="162"/>
      <c r="AB40" s="169" t="s">
        <v>105</v>
      </c>
      <c r="AC40" s="169"/>
      <c r="AD40" s="169"/>
      <c r="AE40" s="169"/>
      <c r="AF40" s="217"/>
      <c r="AG40" s="214"/>
      <c r="AH40" s="67"/>
      <c r="AI40" s="67"/>
      <c r="AJ40" s="67"/>
      <c r="AK40" s="67"/>
      <c r="AL40" s="67"/>
      <c r="AM40" s="67"/>
      <c r="AN40" s="67"/>
      <c r="AO40" s="68"/>
      <c r="AP40" s="68"/>
      <c r="AQ40" s="68"/>
      <c r="AR40" s="68"/>
      <c r="AS40" s="67"/>
      <c r="AT40" s="69"/>
      <c r="AU40" s="69"/>
      <c r="AV40" s="69"/>
      <c r="AW40" s="50"/>
      <c r="AX40" s="50"/>
      <c r="AY40" s="50"/>
      <c r="AZ40" s="50"/>
      <c r="BA40" s="50"/>
      <c r="BB40" s="50"/>
      <c r="BC40" s="50"/>
      <c r="BD40" s="50"/>
      <c r="BE40" s="50"/>
      <c r="BF40" s="50"/>
      <c r="BG40" s="50"/>
      <c r="BH40" s="50"/>
      <c r="BI40" s="50"/>
      <c r="BJ40" s="50"/>
      <c r="BK40" s="50"/>
      <c r="BL40" s="50"/>
      <c r="BM40" s="50"/>
      <c r="BN40" s="50"/>
      <c r="BO40" s="50"/>
      <c r="BP40" s="50"/>
      <c r="BQ40" s="50"/>
      <c r="BR40" s="50"/>
    </row>
    <row r="41" spans="1:70" s="1" customFormat="1" ht="17.25" customHeight="1" x14ac:dyDescent="0.4">
      <c r="A41" s="50"/>
      <c r="B41" s="50"/>
      <c r="C41" s="50"/>
      <c r="D41" s="162"/>
      <c r="E41" s="162"/>
      <c r="F41" s="162"/>
      <c r="G41" s="162"/>
      <c r="H41" s="162"/>
      <c r="I41" s="162"/>
      <c r="J41" s="162"/>
      <c r="K41" s="162"/>
      <c r="L41" s="163"/>
      <c r="M41" s="163"/>
      <c r="N41" s="163"/>
      <c r="O41" s="162"/>
      <c r="P41" s="203"/>
      <c r="Q41" s="204"/>
      <c r="R41" s="204"/>
      <c r="S41" s="204"/>
      <c r="T41" s="205"/>
      <c r="U41" s="162"/>
      <c r="V41" s="163"/>
      <c r="W41" s="163"/>
      <c r="X41" s="163"/>
      <c r="Y41" s="163"/>
      <c r="Z41" s="163"/>
      <c r="AA41" s="162"/>
      <c r="AB41" s="218"/>
      <c r="AC41" s="169"/>
      <c r="AD41" s="169"/>
      <c r="AE41" s="169"/>
      <c r="AF41" s="217"/>
      <c r="AG41" s="215"/>
      <c r="AH41" s="67"/>
      <c r="AI41" s="67"/>
      <c r="AJ41" s="67"/>
      <c r="AK41" s="67"/>
      <c r="AL41" s="67"/>
      <c r="AM41" s="67"/>
      <c r="AN41" s="67"/>
      <c r="AO41" s="68"/>
      <c r="AP41" s="68"/>
      <c r="AQ41" s="68"/>
      <c r="AR41" s="68"/>
      <c r="AS41" s="67"/>
      <c r="AT41" s="69"/>
      <c r="AU41" s="69"/>
      <c r="AV41" s="69"/>
      <c r="AW41" s="50"/>
      <c r="AX41" s="50"/>
      <c r="AY41" s="50"/>
      <c r="AZ41" s="50"/>
      <c r="BA41" s="50"/>
      <c r="BB41" s="50"/>
      <c r="BC41" s="50"/>
      <c r="BD41" s="50"/>
      <c r="BE41" s="50"/>
      <c r="BF41" s="50"/>
      <c r="BG41" s="50"/>
      <c r="BH41" s="50"/>
      <c r="BI41" s="50"/>
      <c r="BJ41" s="50"/>
      <c r="BK41" s="50"/>
      <c r="BL41" s="50"/>
      <c r="BM41" s="50"/>
      <c r="BN41" s="50"/>
      <c r="BO41" s="50"/>
      <c r="BP41" s="50"/>
      <c r="BQ41" s="50"/>
      <c r="BR41" s="50"/>
    </row>
    <row r="42" spans="1:70" s="1" customFormat="1" ht="17.25" customHeight="1" thickBot="1" x14ac:dyDescent="0.45">
      <c r="A42" s="50"/>
      <c r="B42" s="50"/>
      <c r="C42" s="50"/>
      <c r="D42" s="162"/>
      <c r="E42" s="162"/>
      <c r="F42" s="162"/>
      <c r="G42" s="162"/>
      <c r="H42" s="162"/>
      <c r="I42" s="162"/>
      <c r="J42" s="162"/>
      <c r="K42" s="162"/>
      <c r="L42" s="163"/>
      <c r="M42" s="163"/>
      <c r="N42" s="163"/>
      <c r="O42" s="162"/>
      <c r="P42" s="206"/>
      <c r="Q42" s="207"/>
      <c r="R42" s="207"/>
      <c r="S42" s="207"/>
      <c r="T42" s="208"/>
      <c r="U42" s="162"/>
      <c r="V42" s="163"/>
      <c r="W42" s="163"/>
      <c r="X42" s="163"/>
      <c r="Y42" s="163"/>
      <c r="Z42" s="163"/>
      <c r="AA42" s="162"/>
      <c r="AB42" s="219"/>
      <c r="AC42" s="170"/>
      <c r="AD42" s="170"/>
      <c r="AE42" s="170"/>
      <c r="AF42" s="220"/>
      <c r="AG42" s="216"/>
      <c r="AH42" s="67"/>
      <c r="AI42" s="67"/>
      <c r="AJ42" s="67"/>
      <c r="AK42" s="67"/>
      <c r="AL42" s="67"/>
      <c r="AM42" s="67"/>
      <c r="AN42" s="67"/>
      <c r="AO42" s="68"/>
      <c r="AP42" s="68"/>
      <c r="AQ42" s="68"/>
      <c r="AR42" s="68"/>
      <c r="AS42" s="67"/>
      <c r="AT42" s="69"/>
      <c r="AU42" s="69"/>
      <c r="AV42" s="69"/>
      <c r="AW42" s="50"/>
      <c r="AX42" s="50"/>
      <c r="AY42" s="50"/>
      <c r="AZ42" s="50"/>
      <c r="BA42" s="50"/>
      <c r="BB42" s="50"/>
      <c r="BC42" s="50"/>
      <c r="BD42" s="50"/>
      <c r="BE42" s="50"/>
      <c r="BF42" s="50"/>
      <c r="BG42" s="50"/>
      <c r="BH42" s="50"/>
      <c r="BI42" s="50"/>
      <c r="BJ42" s="50"/>
      <c r="BK42" s="50"/>
      <c r="BL42" s="50"/>
      <c r="BM42" s="50"/>
      <c r="BN42" s="50"/>
      <c r="BO42" s="50"/>
      <c r="BP42" s="50"/>
      <c r="BQ42" s="50"/>
      <c r="BR42" s="50"/>
    </row>
    <row r="43" spans="1:70" s="5" customFormat="1" ht="17.25" customHeight="1" thickTop="1" thickBot="1" x14ac:dyDescent="0.45">
      <c r="A43" s="51"/>
      <c r="B43" s="51"/>
      <c r="C43" s="51"/>
      <c r="D43" s="221">
        <v>13.5</v>
      </c>
      <c r="E43" s="221"/>
      <c r="F43" s="221"/>
      <c r="G43" s="4" t="s">
        <v>49</v>
      </c>
      <c r="H43" s="236">
        <f>H50*70%</f>
        <v>0.59499999999999997</v>
      </c>
      <c r="I43" s="236"/>
      <c r="J43" s="236"/>
      <c r="K43" s="4" t="s">
        <v>49</v>
      </c>
      <c r="L43" s="182">
        <v>1825</v>
      </c>
      <c r="M43" s="182"/>
      <c r="N43" s="182"/>
      <c r="O43" s="4" t="s">
        <v>50</v>
      </c>
      <c r="P43" s="237" t="e">
        <f>X9+X10</f>
        <v>#N/A</v>
      </c>
      <c r="Q43" s="237"/>
      <c r="R43" s="237"/>
      <c r="S43" s="237"/>
      <c r="T43" s="237"/>
      <c r="U43" s="4" t="s">
        <v>51</v>
      </c>
      <c r="V43" s="238" t="e">
        <f>L10</f>
        <v>#N/A</v>
      </c>
      <c r="W43" s="239"/>
      <c r="X43" s="239"/>
      <c r="Y43" s="239"/>
      <c r="Z43" s="240"/>
      <c r="AA43" s="11" t="s">
        <v>52</v>
      </c>
      <c r="AB43" s="178" t="e">
        <f>D43*H43*L43*(P43-V43)</f>
        <v>#N/A</v>
      </c>
      <c r="AC43" s="179"/>
      <c r="AD43" s="179"/>
      <c r="AE43" s="179"/>
      <c r="AF43" s="180"/>
      <c r="AG43" s="14" t="s">
        <v>106</v>
      </c>
      <c r="AH43" s="52"/>
      <c r="AI43" s="52"/>
      <c r="AJ43" s="52"/>
      <c r="AK43" s="52"/>
      <c r="AL43" s="52"/>
      <c r="AM43" s="52"/>
      <c r="AN43" s="52"/>
      <c r="AO43" s="52"/>
      <c r="AP43" s="52"/>
      <c r="AQ43" s="52"/>
      <c r="AR43" s="52"/>
      <c r="AS43" s="53"/>
      <c r="AT43" s="53"/>
      <c r="AU43" s="53"/>
      <c r="AV43" s="53"/>
      <c r="AW43" s="51"/>
      <c r="AX43" s="51"/>
      <c r="AY43" s="51"/>
      <c r="AZ43" s="51"/>
      <c r="BA43" s="51"/>
      <c r="BB43" s="51"/>
      <c r="BC43" s="51"/>
      <c r="BD43" s="51"/>
      <c r="BE43" s="51"/>
      <c r="BF43" s="51"/>
      <c r="BG43" s="51"/>
      <c r="BH43" s="51"/>
      <c r="BI43" s="51"/>
      <c r="BJ43" s="51"/>
      <c r="BK43" s="51"/>
      <c r="BL43" s="51"/>
      <c r="BM43" s="51"/>
      <c r="BN43" s="51"/>
      <c r="BO43" s="51"/>
      <c r="BP43" s="51"/>
      <c r="BQ43" s="51"/>
      <c r="BR43" s="51"/>
    </row>
    <row r="44" spans="1:70" ht="17.25" customHeight="1" thickTop="1" x14ac:dyDescent="0.4">
      <c r="C44" s="49"/>
      <c r="D44" s="49" t="s">
        <v>57</v>
      </c>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row>
    <row r="45" spans="1:70" ht="17.25" customHeight="1" x14ac:dyDescent="0.4">
      <c r="C45" s="49"/>
      <c r="D45" s="49"/>
      <c r="E45" s="49"/>
      <c r="F45" s="49"/>
      <c r="G45" s="49"/>
      <c r="H45" s="49"/>
      <c r="I45" s="49"/>
      <c r="J45" s="49"/>
      <c r="K45" s="49"/>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row>
    <row r="46" spans="1:70" ht="17.25" customHeight="1" x14ac:dyDescent="0.4">
      <c r="C46" s="49"/>
      <c r="D46" s="232" t="s">
        <v>59</v>
      </c>
      <c r="E46" s="233"/>
      <c r="F46" s="233"/>
      <c r="G46" s="233"/>
      <c r="H46" s="233"/>
      <c r="I46" s="233"/>
      <c r="J46" s="233"/>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4"/>
      <c r="AM46" s="65"/>
      <c r="AN46" s="65"/>
      <c r="AO46" s="54"/>
      <c r="AP46" s="49"/>
      <c r="AQ46" s="49"/>
      <c r="AR46" s="49"/>
      <c r="AS46" s="65"/>
      <c r="AT46" s="49"/>
      <c r="AU46" s="49"/>
      <c r="AV46" s="49"/>
      <c r="AW46" s="49"/>
      <c r="AX46" s="49"/>
      <c r="AY46" s="49"/>
      <c r="AZ46" s="49"/>
      <c r="BA46" s="49"/>
      <c r="BB46" s="49"/>
      <c r="BC46" s="49"/>
      <c r="BD46" s="49"/>
      <c r="BE46" s="49"/>
      <c r="BF46" s="49"/>
      <c r="BG46" s="49"/>
      <c r="BH46" s="49"/>
      <c r="BI46" s="49"/>
      <c r="BJ46" s="49"/>
      <c r="BK46" s="49"/>
      <c r="BL46" s="49"/>
    </row>
    <row r="47" spans="1:70" ht="17.25" customHeight="1" x14ac:dyDescent="0.4">
      <c r="C47" s="49"/>
      <c r="D47" s="181" t="s">
        <v>41</v>
      </c>
      <c r="E47" s="181"/>
      <c r="F47" s="181"/>
      <c r="G47" s="181"/>
      <c r="H47" s="181" t="s">
        <v>42</v>
      </c>
      <c r="I47" s="181"/>
      <c r="J47" s="181"/>
      <c r="K47" s="181"/>
      <c r="L47" s="183" t="s">
        <v>43</v>
      </c>
      <c r="M47" s="183"/>
      <c r="N47" s="183"/>
      <c r="O47" s="181"/>
      <c r="P47" s="183" t="s">
        <v>45</v>
      </c>
      <c r="Q47" s="183"/>
      <c r="R47" s="183"/>
      <c r="S47" s="183"/>
      <c r="T47" s="183"/>
      <c r="U47" s="181"/>
      <c r="V47" s="183" t="s">
        <v>55</v>
      </c>
      <c r="W47" s="183"/>
      <c r="X47" s="183"/>
      <c r="Y47" s="183"/>
      <c r="Z47" s="183"/>
      <c r="AA47" s="181"/>
      <c r="AB47" s="242" t="s">
        <v>58</v>
      </c>
      <c r="AC47" s="242"/>
      <c r="AD47" s="242"/>
      <c r="AE47" s="242"/>
      <c r="AF47" s="242"/>
      <c r="AG47" s="222"/>
      <c r="AH47" s="223" t="s">
        <v>107</v>
      </c>
      <c r="AI47" s="224"/>
      <c r="AJ47" s="224"/>
      <c r="AK47" s="224"/>
      <c r="AL47" s="225"/>
      <c r="AM47" s="52"/>
      <c r="AN47" s="52"/>
      <c r="AO47" s="54"/>
      <c r="AP47" s="49"/>
      <c r="AQ47" s="49"/>
      <c r="AR47" s="49"/>
      <c r="AS47" s="52"/>
      <c r="AT47" s="54"/>
      <c r="AU47" s="54"/>
      <c r="AV47" s="54"/>
      <c r="AW47" s="49"/>
      <c r="AX47" s="49"/>
      <c r="AY47" s="49"/>
      <c r="AZ47" s="49"/>
      <c r="BA47" s="49"/>
      <c r="BB47" s="49"/>
      <c r="BC47" s="49"/>
      <c r="BD47" s="49"/>
      <c r="BE47" s="49"/>
      <c r="BF47" s="49"/>
      <c r="BG47" s="49"/>
      <c r="BH47" s="49"/>
      <c r="BI47" s="49"/>
      <c r="BJ47" s="49"/>
      <c r="BK47" s="49"/>
      <c r="BL47" s="49"/>
    </row>
    <row r="48" spans="1:70" ht="17.25" customHeight="1" x14ac:dyDescent="0.4">
      <c r="C48" s="49"/>
      <c r="D48" s="182"/>
      <c r="E48" s="182"/>
      <c r="F48" s="182"/>
      <c r="G48" s="182"/>
      <c r="H48" s="182"/>
      <c r="I48" s="182"/>
      <c r="J48" s="182"/>
      <c r="K48" s="182"/>
      <c r="L48" s="184"/>
      <c r="M48" s="184"/>
      <c r="N48" s="184"/>
      <c r="O48" s="182"/>
      <c r="P48" s="184"/>
      <c r="Q48" s="184"/>
      <c r="R48" s="184"/>
      <c r="S48" s="184"/>
      <c r="T48" s="184"/>
      <c r="U48" s="182"/>
      <c r="V48" s="184"/>
      <c r="W48" s="184"/>
      <c r="X48" s="184"/>
      <c r="Y48" s="184"/>
      <c r="Z48" s="184"/>
      <c r="AA48" s="182"/>
      <c r="AB48" s="243"/>
      <c r="AC48" s="244"/>
      <c r="AD48" s="244"/>
      <c r="AE48" s="244"/>
      <c r="AF48" s="244"/>
      <c r="AG48" s="222"/>
      <c r="AH48" s="223"/>
      <c r="AI48" s="224"/>
      <c r="AJ48" s="224"/>
      <c r="AK48" s="224"/>
      <c r="AL48" s="225"/>
      <c r="AM48" s="52"/>
      <c r="AN48" s="52"/>
      <c r="AO48" s="54"/>
      <c r="AP48" s="49"/>
      <c r="AQ48" s="49"/>
      <c r="AR48" s="49"/>
      <c r="AS48" s="52"/>
      <c r="AT48" s="54"/>
      <c r="AU48" s="54"/>
      <c r="AV48" s="54"/>
      <c r="AW48" s="49"/>
      <c r="AX48" s="49"/>
      <c r="AY48" s="49"/>
      <c r="AZ48" s="49"/>
      <c r="BA48" s="49"/>
      <c r="BB48" s="49"/>
      <c r="BC48" s="49"/>
      <c r="BD48" s="49"/>
      <c r="BE48" s="49"/>
      <c r="BF48" s="49"/>
      <c r="BG48" s="49"/>
      <c r="BH48" s="49"/>
      <c r="BI48" s="49"/>
      <c r="BJ48" s="49"/>
      <c r="BK48" s="49"/>
      <c r="BL48" s="49"/>
    </row>
    <row r="49" spans="1:70" ht="17.25" customHeight="1" thickBot="1" x14ac:dyDescent="0.45">
      <c r="C49" s="49"/>
      <c r="D49" s="182"/>
      <c r="E49" s="182"/>
      <c r="F49" s="182"/>
      <c r="G49" s="182"/>
      <c r="H49" s="182"/>
      <c r="I49" s="182"/>
      <c r="J49" s="182"/>
      <c r="K49" s="182"/>
      <c r="L49" s="184"/>
      <c r="M49" s="184"/>
      <c r="N49" s="184"/>
      <c r="O49" s="182"/>
      <c r="P49" s="184"/>
      <c r="Q49" s="184"/>
      <c r="R49" s="184"/>
      <c r="S49" s="184"/>
      <c r="T49" s="184"/>
      <c r="U49" s="182"/>
      <c r="V49" s="184"/>
      <c r="W49" s="184"/>
      <c r="X49" s="184"/>
      <c r="Y49" s="184"/>
      <c r="Z49" s="184"/>
      <c r="AA49" s="182"/>
      <c r="AB49" s="245"/>
      <c r="AC49" s="246"/>
      <c r="AD49" s="246"/>
      <c r="AE49" s="246"/>
      <c r="AF49" s="246"/>
      <c r="AG49" s="181"/>
      <c r="AH49" s="226"/>
      <c r="AI49" s="227"/>
      <c r="AJ49" s="227"/>
      <c r="AK49" s="227"/>
      <c r="AL49" s="228"/>
      <c r="AM49" s="52"/>
      <c r="AN49" s="52"/>
      <c r="AO49" s="54"/>
      <c r="AP49" s="49"/>
      <c r="AQ49" s="49"/>
      <c r="AR49" s="49"/>
      <c r="AS49" s="52"/>
      <c r="AT49" s="54"/>
      <c r="AU49" s="54"/>
      <c r="AV49" s="54"/>
      <c r="AW49" s="49"/>
      <c r="AX49" s="49"/>
      <c r="AY49" s="49"/>
      <c r="AZ49" s="49"/>
      <c r="BA49" s="49"/>
      <c r="BB49" s="49"/>
      <c r="BC49" s="49"/>
      <c r="BD49" s="49"/>
      <c r="BE49" s="49"/>
      <c r="BF49" s="49"/>
      <c r="BG49" s="49"/>
      <c r="BH49" s="49"/>
      <c r="BI49" s="49"/>
      <c r="BJ49" s="49"/>
      <c r="BK49" s="49"/>
      <c r="BL49" s="49"/>
    </row>
    <row r="50" spans="1:70" s="5" customFormat="1" ht="17.25" customHeight="1" thickTop="1" thickBot="1" x14ac:dyDescent="0.45">
      <c r="A50" s="51"/>
      <c r="B50" s="51"/>
      <c r="C50" s="51"/>
      <c r="D50" s="221">
        <v>13.5</v>
      </c>
      <c r="E50" s="221"/>
      <c r="F50" s="221"/>
      <c r="G50" s="4" t="s">
        <v>49</v>
      </c>
      <c r="H50" s="241">
        <v>0.85</v>
      </c>
      <c r="I50" s="241"/>
      <c r="J50" s="241"/>
      <c r="K50" s="4" t="s">
        <v>49</v>
      </c>
      <c r="L50" s="182">
        <v>3650</v>
      </c>
      <c r="M50" s="182"/>
      <c r="N50" s="182"/>
      <c r="O50" s="4" t="s">
        <v>50</v>
      </c>
      <c r="P50" s="237" t="e">
        <f>X9+X10</f>
        <v>#N/A</v>
      </c>
      <c r="Q50" s="237"/>
      <c r="R50" s="237"/>
      <c r="S50" s="237"/>
      <c r="T50" s="237"/>
      <c r="U50" s="4" t="s">
        <v>51</v>
      </c>
      <c r="V50" s="167" t="e">
        <f>L10</f>
        <v>#N/A</v>
      </c>
      <c r="W50" s="167"/>
      <c r="X50" s="167"/>
      <c r="Y50" s="167"/>
      <c r="Z50" s="167"/>
      <c r="AA50" s="11" t="s">
        <v>103</v>
      </c>
      <c r="AB50" s="178" t="e">
        <f>D50*H50*L50*(P50-V50)</f>
        <v>#N/A</v>
      </c>
      <c r="AC50" s="179"/>
      <c r="AD50" s="179"/>
      <c r="AE50" s="179"/>
      <c r="AF50" s="180"/>
      <c r="AG50" s="15" t="s">
        <v>104</v>
      </c>
      <c r="AH50" s="229" t="e">
        <f>ROUNDUP((AB50/120),-2)</f>
        <v>#N/A</v>
      </c>
      <c r="AI50" s="230"/>
      <c r="AJ50" s="230"/>
      <c r="AK50" s="230"/>
      <c r="AL50" s="231"/>
      <c r="AM50" s="52" t="s">
        <v>127</v>
      </c>
      <c r="AN50" s="52"/>
      <c r="AO50" s="53"/>
      <c r="AP50" s="51"/>
      <c r="AQ50" s="51"/>
      <c r="AR50" s="51"/>
      <c r="AS50" s="53"/>
      <c r="AT50" s="53"/>
      <c r="AU50" s="53"/>
      <c r="AV50" s="53"/>
      <c r="AW50" s="51"/>
      <c r="AX50" s="51"/>
      <c r="AY50" s="51"/>
      <c r="AZ50" s="51"/>
      <c r="BA50" s="51"/>
      <c r="BB50" s="51"/>
      <c r="BC50" s="51"/>
      <c r="BD50" s="51"/>
      <c r="BE50" s="51"/>
      <c r="BF50" s="51"/>
      <c r="BG50" s="51"/>
      <c r="BH50" s="51"/>
      <c r="BI50" s="51"/>
      <c r="BJ50" s="51"/>
      <c r="BK50" s="51"/>
      <c r="BL50" s="51"/>
      <c r="BM50" s="51"/>
      <c r="BN50" s="51"/>
      <c r="BO50" s="51"/>
      <c r="BP50" s="51"/>
      <c r="BQ50" s="51"/>
      <c r="BR50" s="51"/>
    </row>
    <row r="51" spans="1:70" ht="17.25" customHeight="1" thickTop="1" x14ac:dyDescent="0.4">
      <c r="C51" s="49"/>
      <c r="D51" s="70" t="s">
        <v>60</v>
      </c>
      <c r="E51" s="49"/>
      <c r="F51" s="49"/>
      <c r="G51" s="49"/>
      <c r="H51" s="49"/>
      <c r="I51" s="49"/>
      <c r="J51" s="49"/>
      <c r="K51" s="49"/>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c r="AM51" s="49"/>
      <c r="AN51" s="49"/>
      <c r="AO51" s="49"/>
      <c r="AP51" s="49"/>
      <c r="AQ51" s="49"/>
      <c r="AR51" s="49"/>
      <c r="AS51" s="49"/>
      <c r="AT51" s="49"/>
      <c r="AU51" s="49"/>
      <c r="AV51" s="49"/>
      <c r="AW51" s="49"/>
      <c r="AX51" s="49"/>
      <c r="AY51" s="49"/>
      <c r="AZ51" s="49"/>
      <c r="BA51" s="49"/>
      <c r="BB51" s="49"/>
      <c r="BC51" s="49"/>
      <c r="BD51" s="49"/>
      <c r="BE51" s="49"/>
      <c r="BF51" s="49"/>
      <c r="BG51" s="49"/>
      <c r="BH51" s="49"/>
      <c r="BI51" s="49"/>
      <c r="BJ51" s="49"/>
      <c r="BK51" s="49"/>
      <c r="BL51" s="49"/>
    </row>
    <row r="52" spans="1:70" x14ac:dyDescent="0.4">
      <c r="C52" s="49"/>
      <c r="D52" s="49"/>
      <c r="E52" s="49"/>
      <c r="F52" s="49"/>
      <c r="G52" s="49"/>
      <c r="H52" s="49"/>
      <c r="I52" s="49"/>
      <c r="J52" s="49"/>
      <c r="K52" s="49"/>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c r="AM52" s="49"/>
      <c r="AN52" s="49"/>
      <c r="AO52" s="49"/>
      <c r="AP52" s="49"/>
      <c r="AQ52" s="49"/>
      <c r="AR52" s="49"/>
      <c r="AS52" s="49"/>
      <c r="AT52" s="49"/>
      <c r="AU52" s="49"/>
      <c r="AV52" s="49"/>
      <c r="AW52" s="49"/>
      <c r="AX52" s="49"/>
      <c r="AY52" s="49"/>
      <c r="AZ52" s="49"/>
      <c r="BA52" s="49"/>
      <c r="BB52" s="49"/>
      <c r="BC52" s="49"/>
      <c r="BD52" s="49"/>
      <c r="BE52" s="49"/>
      <c r="BF52" s="49"/>
      <c r="BG52" s="49"/>
      <c r="BH52" s="49"/>
      <c r="BI52" s="49"/>
      <c r="BJ52" s="49"/>
      <c r="BK52" s="49"/>
      <c r="BL52" s="49"/>
    </row>
    <row r="53" spans="1:70" x14ac:dyDescent="0.4">
      <c r="C53" s="49"/>
      <c r="D53" s="49" t="s">
        <v>61</v>
      </c>
      <c r="E53" s="49"/>
      <c r="F53" s="49"/>
      <c r="G53" s="49"/>
      <c r="H53" s="49"/>
      <c r="I53" s="49"/>
      <c r="J53" s="49"/>
      <c r="K53" s="49"/>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c r="AM53" s="49"/>
      <c r="AN53" s="49"/>
      <c r="AO53" s="49"/>
      <c r="AP53" s="49"/>
      <c r="AQ53" s="49"/>
      <c r="AR53" s="49"/>
      <c r="AS53" s="49"/>
      <c r="AT53" s="49"/>
      <c r="AU53" s="49"/>
      <c r="AV53" s="49"/>
      <c r="AW53" s="49"/>
      <c r="AX53" s="49"/>
      <c r="AY53" s="49"/>
      <c r="AZ53" s="49"/>
      <c r="BA53" s="49"/>
      <c r="BB53" s="49"/>
      <c r="BC53" s="49"/>
      <c r="BD53" s="49"/>
      <c r="BE53" s="49"/>
      <c r="BF53" s="49"/>
      <c r="BG53" s="49"/>
      <c r="BH53" s="49"/>
      <c r="BI53" s="49"/>
      <c r="BJ53" s="49"/>
      <c r="BK53" s="49"/>
      <c r="BL53" s="49"/>
    </row>
    <row r="54" spans="1:70" x14ac:dyDescent="0.4">
      <c r="C54" s="49"/>
      <c r="D54" s="49" t="s">
        <v>62</v>
      </c>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c r="AV54" s="49"/>
      <c r="AW54" s="49"/>
      <c r="AX54" s="49"/>
      <c r="AY54" s="49"/>
      <c r="AZ54" s="49"/>
      <c r="BA54" s="49"/>
      <c r="BB54" s="49"/>
      <c r="BC54" s="49"/>
      <c r="BD54" s="49"/>
      <c r="BE54" s="49"/>
      <c r="BF54" s="49"/>
      <c r="BG54" s="49"/>
      <c r="BH54" s="49"/>
      <c r="BI54" s="49"/>
      <c r="BJ54" s="49"/>
      <c r="BK54" s="49"/>
      <c r="BL54" s="49"/>
    </row>
    <row r="55" spans="1:70" x14ac:dyDescent="0.4">
      <c r="C55" s="49"/>
      <c r="D55" s="49"/>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c r="AV55" s="49"/>
      <c r="AW55" s="49"/>
      <c r="AX55" s="49"/>
      <c r="AY55" s="49"/>
      <c r="AZ55" s="49"/>
      <c r="BA55" s="49"/>
      <c r="BB55" s="49"/>
      <c r="BC55" s="49"/>
      <c r="BD55" s="49"/>
      <c r="BE55" s="49"/>
      <c r="BF55" s="49"/>
      <c r="BG55" s="49"/>
      <c r="BH55" s="49"/>
      <c r="BI55" s="49"/>
      <c r="BJ55" s="49"/>
      <c r="BK55" s="49"/>
      <c r="BL55" s="49"/>
    </row>
    <row r="56" spans="1:70" x14ac:dyDescent="0.4">
      <c r="C56" s="49"/>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c r="AT56" s="49"/>
      <c r="AU56" s="49"/>
      <c r="AV56" s="49"/>
      <c r="AW56" s="49"/>
      <c r="AX56" s="49"/>
      <c r="AY56" s="49"/>
      <c r="AZ56" s="49"/>
      <c r="BA56" s="49"/>
      <c r="BB56" s="49"/>
      <c r="BC56" s="49"/>
      <c r="BD56" s="49"/>
      <c r="BE56" s="49"/>
      <c r="BF56" s="49"/>
      <c r="BG56" s="49"/>
      <c r="BH56" s="49"/>
      <c r="BI56" s="49"/>
      <c r="BJ56" s="49"/>
      <c r="BK56" s="49"/>
      <c r="BL56" s="49"/>
    </row>
    <row r="57" spans="1:70" x14ac:dyDescent="0.4">
      <c r="C57" s="49"/>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row>
    <row r="58" spans="1:70" x14ac:dyDescent="0.4">
      <c r="C58" s="49"/>
    </row>
    <row r="59" spans="1:70" x14ac:dyDescent="0.4">
      <c r="C59" s="49"/>
    </row>
    <row r="60" spans="1:70" x14ac:dyDescent="0.4">
      <c r="C60" s="49"/>
    </row>
    <row r="61" spans="1:70" x14ac:dyDescent="0.4">
      <c r="C61" s="49"/>
    </row>
  </sheetData>
  <mergeCells count="211">
    <mergeCell ref="AJ11:AL11"/>
    <mergeCell ref="AM11:AO11"/>
    <mergeCell ref="AP11:AV11"/>
    <mergeCell ref="AW11:AY11"/>
    <mergeCell ref="BG17:BH17"/>
    <mergeCell ref="BG18:BJ18"/>
    <mergeCell ref="BG6:BJ6"/>
    <mergeCell ref="BI17:BJ17"/>
    <mergeCell ref="AP10:AV10"/>
    <mergeCell ref="AW6:AY7"/>
    <mergeCell ref="AP6:AV7"/>
    <mergeCell ref="AM6:AO7"/>
    <mergeCell ref="AW12:AY12"/>
    <mergeCell ref="AW10:AY10"/>
    <mergeCell ref="AW9:AY9"/>
    <mergeCell ref="AW8:AY8"/>
    <mergeCell ref="AP8:AV8"/>
    <mergeCell ref="AP9:AV9"/>
    <mergeCell ref="AW15:AY15"/>
    <mergeCell ref="AJ10:AL10"/>
    <mergeCell ref="AJ9:AL9"/>
    <mergeCell ref="AJ8:AL8"/>
    <mergeCell ref="BA5:BL5"/>
    <mergeCell ref="BG12:BJ12"/>
    <mergeCell ref="BK9:BL9"/>
    <mergeCell ref="BK8:BL8"/>
    <mergeCell ref="BK7:BL7"/>
    <mergeCell ref="BI13:BJ13"/>
    <mergeCell ref="BI14:BJ14"/>
    <mergeCell ref="BI15:BJ15"/>
    <mergeCell ref="BI16:BJ16"/>
    <mergeCell ref="BG7:BJ7"/>
    <mergeCell ref="BG11:BJ11"/>
    <mergeCell ref="BG10:BJ10"/>
    <mergeCell ref="BG9:BJ9"/>
    <mergeCell ref="BG8:BJ8"/>
    <mergeCell ref="BK6:BL6"/>
    <mergeCell ref="BA6:BF6"/>
    <mergeCell ref="BK15:BL15"/>
    <mergeCell ref="BK16:BL16"/>
    <mergeCell ref="BG13:BH13"/>
    <mergeCell ref="BG14:BH14"/>
    <mergeCell ref="BG15:BH15"/>
    <mergeCell ref="BG16:BH16"/>
    <mergeCell ref="BK10:BL10"/>
    <mergeCell ref="BK11:BL11"/>
    <mergeCell ref="BK18:BL18"/>
    <mergeCell ref="BK17:BL17"/>
    <mergeCell ref="AG47:AG49"/>
    <mergeCell ref="AH47:AL49"/>
    <mergeCell ref="AH50:AL50"/>
    <mergeCell ref="D46:AL46"/>
    <mergeCell ref="AG33:AG35"/>
    <mergeCell ref="D37:AR37"/>
    <mergeCell ref="AL33:AL35"/>
    <mergeCell ref="D43:F43"/>
    <mergeCell ref="H43:J43"/>
    <mergeCell ref="L43:N43"/>
    <mergeCell ref="P43:T43"/>
    <mergeCell ref="V43:Z43"/>
    <mergeCell ref="AB43:AF43"/>
    <mergeCell ref="H36:J36"/>
    <mergeCell ref="L36:N36"/>
    <mergeCell ref="P36:T36"/>
    <mergeCell ref="AA47:AA49"/>
    <mergeCell ref="AB47:AF49"/>
    <mergeCell ref="D50:F50"/>
    <mergeCell ref="H50:J50"/>
    <mergeCell ref="L50:N50"/>
    <mergeCell ref="P50:T50"/>
    <mergeCell ref="AJ15:AL15"/>
    <mergeCell ref="AJ14:AL14"/>
    <mergeCell ref="AJ13:AL13"/>
    <mergeCell ref="AJ12:AL12"/>
    <mergeCell ref="AM36:AP36"/>
    <mergeCell ref="D40:F42"/>
    <mergeCell ref="G40:G42"/>
    <mergeCell ref="H40:J42"/>
    <mergeCell ref="K40:K42"/>
    <mergeCell ref="L40:N42"/>
    <mergeCell ref="O40:O42"/>
    <mergeCell ref="P40:T42"/>
    <mergeCell ref="U40:U42"/>
    <mergeCell ref="V40:Z42"/>
    <mergeCell ref="AP15:AV15"/>
    <mergeCell ref="AP12:AV12"/>
    <mergeCell ref="AP14:AV14"/>
    <mergeCell ref="AP13:AV13"/>
    <mergeCell ref="AG40:AG42"/>
    <mergeCell ref="AA40:AA42"/>
    <mergeCell ref="AB40:AF42"/>
    <mergeCell ref="D36:F36"/>
    <mergeCell ref="BK12:BL12"/>
    <mergeCell ref="AM15:AO15"/>
    <mergeCell ref="AM14:AO14"/>
    <mergeCell ref="AM13:AO13"/>
    <mergeCell ref="AM12:AO12"/>
    <mergeCell ref="AM10:AO10"/>
    <mergeCell ref="AM9:AO9"/>
    <mergeCell ref="AM8:AO8"/>
    <mergeCell ref="BK13:BL13"/>
    <mergeCell ref="BK14:BL14"/>
    <mergeCell ref="AW14:AY14"/>
    <mergeCell ref="AW13:AY13"/>
    <mergeCell ref="V50:Z50"/>
    <mergeCell ref="AB50:AF50"/>
    <mergeCell ref="D47:F49"/>
    <mergeCell ref="G47:G49"/>
    <mergeCell ref="H47:J49"/>
    <mergeCell ref="K47:K49"/>
    <mergeCell ref="L47:N49"/>
    <mergeCell ref="O47:O49"/>
    <mergeCell ref="P47:T49"/>
    <mergeCell ref="U47:U49"/>
    <mergeCell ref="V47:Z49"/>
    <mergeCell ref="V36:Z36"/>
    <mergeCell ref="AB36:AF36"/>
    <mergeCell ref="AH36:AK36"/>
    <mergeCell ref="AA33:AA35"/>
    <mergeCell ref="AB33:AF35"/>
    <mergeCell ref="AH33:AK35"/>
    <mergeCell ref="AM33:AP35"/>
    <mergeCell ref="AQ33:AQ35"/>
    <mergeCell ref="P34:Q34"/>
    <mergeCell ref="R34:T34"/>
    <mergeCell ref="P35:T35"/>
    <mergeCell ref="U33:U35"/>
    <mergeCell ref="V33:Z35"/>
    <mergeCell ref="D27:K27"/>
    <mergeCell ref="L27:N27"/>
    <mergeCell ref="D33:F35"/>
    <mergeCell ref="G33:G35"/>
    <mergeCell ref="H33:J35"/>
    <mergeCell ref="K33:K35"/>
    <mergeCell ref="L33:N35"/>
    <mergeCell ref="O33:O35"/>
    <mergeCell ref="P33:T33"/>
    <mergeCell ref="Q25:R25"/>
    <mergeCell ref="S25:U25"/>
    <mergeCell ref="V25:W25"/>
    <mergeCell ref="D25:K25"/>
    <mergeCell ref="L25:N25"/>
    <mergeCell ref="Q26:R26"/>
    <mergeCell ref="S26:U26"/>
    <mergeCell ref="V26:W26"/>
    <mergeCell ref="D26:K26"/>
    <mergeCell ref="L26:N26"/>
    <mergeCell ref="D20:K20"/>
    <mergeCell ref="L20:N20"/>
    <mergeCell ref="O20:P20"/>
    <mergeCell ref="R20:W20"/>
    <mergeCell ref="X20:Z20"/>
    <mergeCell ref="AB20:AC20"/>
    <mergeCell ref="AD20:AF20"/>
    <mergeCell ref="Q24:W24"/>
    <mergeCell ref="D24:K24"/>
    <mergeCell ref="L24:N24"/>
    <mergeCell ref="D18:K18"/>
    <mergeCell ref="L18:N18"/>
    <mergeCell ref="O18:P18"/>
    <mergeCell ref="R18:W18"/>
    <mergeCell ref="X18:Z18"/>
    <mergeCell ref="AB18:AC18"/>
    <mergeCell ref="AD18:AF18"/>
    <mergeCell ref="D19:K19"/>
    <mergeCell ref="L19:N19"/>
    <mergeCell ref="O19:P19"/>
    <mergeCell ref="R19:W19"/>
    <mergeCell ref="X19:Z19"/>
    <mergeCell ref="AB19:AC19"/>
    <mergeCell ref="AD19:AF19"/>
    <mergeCell ref="D16:K16"/>
    <mergeCell ref="L16:N16"/>
    <mergeCell ref="O16:P16"/>
    <mergeCell ref="R16:W16"/>
    <mergeCell ref="X16:Z16"/>
    <mergeCell ref="AB16:AC16"/>
    <mergeCell ref="AD16:AF16"/>
    <mergeCell ref="D17:K17"/>
    <mergeCell ref="L17:N17"/>
    <mergeCell ref="O17:P17"/>
    <mergeCell ref="R17:AG17"/>
    <mergeCell ref="D10:K10"/>
    <mergeCell ref="L10:M10"/>
    <mergeCell ref="P10:W10"/>
    <mergeCell ref="X10:Y10"/>
    <mergeCell ref="D14:K14"/>
    <mergeCell ref="L14:N14"/>
    <mergeCell ref="O14:P14"/>
    <mergeCell ref="R14:AG14"/>
    <mergeCell ref="D15:K15"/>
    <mergeCell ref="L15:N15"/>
    <mergeCell ref="O15:P15"/>
    <mergeCell ref="R15:W15"/>
    <mergeCell ref="X15:Z15"/>
    <mergeCell ref="AB15:AC15"/>
    <mergeCell ref="AD15:AF15"/>
    <mergeCell ref="AB9:AH10"/>
    <mergeCell ref="L11:M11"/>
    <mergeCell ref="D11:K11"/>
    <mergeCell ref="AJ5:AY5"/>
    <mergeCell ref="D3:G3"/>
    <mergeCell ref="R3:T3"/>
    <mergeCell ref="D4:G4"/>
    <mergeCell ref="D7:I7"/>
    <mergeCell ref="J7:N7"/>
    <mergeCell ref="D9:K9"/>
    <mergeCell ref="L9:M9"/>
    <mergeCell ref="P9:W9"/>
    <mergeCell ref="X9:Y9"/>
    <mergeCell ref="AJ6:AL7"/>
  </mergeCells>
  <phoneticPr fontId="4"/>
  <dataValidations count="2">
    <dataValidation type="list" allowBlank="1" showInputMessage="1" showErrorMessage="1" sqref="V7" xr:uid="{00000000-0002-0000-0100-000001000000}">
      <formula1>#REF!</formula1>
    </dataValidation>
    <dataValidation type="list" allowBlank="1" showInputMessage="1" sqref="J7:N7" xr:uid="{00000000-0002-0000-0100-000000000000}">
      <formula1>$AJ$7:$AJ$15</formula1>
    </dataValidation>
  </dataValidations>
  <pageMargins left="0.7" right="0.7" top="0.75" bottom="0.75" header="0.51180555555555496" footer="0.51180555555555496"/>
  <pageSetup paperSize="9" firstPageNumber="0"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Template/>
  <TotalTime>644</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シート</vt:lpstr>
      <vt:lpstr>入力</vt:lpstr>
      <vt:lpstr>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NEW-PC2</dc:creator>
  <dc:description/>
  <cp:lastModifiedBy>chaa</cp:lastModifiedBy>
  <cp:revision>1</cp:revision>
  <cp:lastPrinted>2020-04-14T06:31:33Z</cp:lastPrinted>
  <dcterms:created xsi:type="dcterms:W3CDTF">2020-04-08T02:32:36Z</dcterms:created>
  <dcterms:modified xsi:type="dcterms:W3CDTF">2020-05-14T06:37:10Z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