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Z:\■ゼロからプロジェクト\e-ishinUP資料\"/>
    </mc:Choice>
  </mc:AlternateContent>
  <xr:revisionPtr revIDLastSave="0" documentId="13_ncr:1_{8B4A0E3E-2AB6-43B2-BE2D-2A2B04C2442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太陽光" sheetId="1" r:id="rId1"/>
    <sheet name="太陽光+蓄電池" sheetId="3" r:id="rId2"/>
    <sheet name="入力" sheetId="2" r:id="rId3"/>
  </sheets>
  <definedNames>
    <definedName name="_xlnm.Print_Area" localSheetId="2">入力!$B$2:$F$16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" i="2" l="1"/>
  <c r="F24" i="2"/>
  <c r="F14" i="2" l="1"/>
  <c r="F13" i="2"/>
  <c r="F11" i="2"/>
  <c r="E11" i="2"/>
  <c r="F10" i="2"/>
  <c r="F3" i="2"/>
  <c r="E3" i="2"/>
  <c r="D3" i="2"/>
  <c r="E4" i="2"/>
  <c r="D4" i="2"/>
  <c r="F7" i="2" l="1"/>
  <c r="F8" i="2" s="1"/>
  <c r="F9" i="2" s="1"/>
  <c r="E7" i="2"/>
  <c r="E8" i="2" s="1"/>
  <c r="E9" i="2" s="1"/>
  <c r="E15" i="2" s="1"/>
  <c r="E16" i="2" s="1"/>
  <c r="D7" i="2"/>
  <c r="D8" i="2" s="1"/>
  <c r="D9" i="2" s="1"/>
  <c r="C7" i="2"/>
  <c r="C8" i="2" s="1"/>
  <c r="C9" i="2" s="1"/>
  <c r="C15" i="2" s="1"/>
  <c r="C16" i="2" s="1"/>
  <c r="F16" i="2" l="1"/>
  <c r="I28" i="3" s="1"/>
  <c r="F15" i="2"/>
  <c r="I27" i="3" s="1"/>
  <c r="D16" i="2"/>
  <c r="I27" i="1" s="1"/>
  <c r="D15" i="2"/>
  <c r="I26" i="1" s="1"/>
  <c r="I26" i="3"/>
  <c r="I25" i="3"/>
  <c r="I24" i="3"/>
  <c r="I23" i="3"/>
  <c r="I22" i="3"/>
  <c r="I21" i="3"/>
  <c r="F12" i="3"/>
  <c r="I25" i="1"/>
  <c r="I22" i="1"/>
  <c r="I21" i="1"/>
  <c r="I23" i="1"/>
  <c r="I24" i="1"/>
  <c r="I17" i="1"/>
  <c r="I16" i="1"/>
  <c r="I15" i="1"/>
  <c r="I14" i="1"/>
  <c r="I13" i="1"/>
  <c r="I12" i="1"/>
  <c r="F17" i="1"/>
  <c r="F16" i="1"/>
  <c r="F15" i="1"/>
  <c r="F14" i="1"/>
  <c r="F13" i="1"/>
  <c r="F12" i="1"/>
  <c r="F28" i="3"/>
  <c r="F27" i="3"/>
  <c r="F26" i="3"/>
  <c r="F25" i="3"/>
  <c r="F24" i="3"/>
  <c r="F23" i="3"/>
  <c r="F22" i="3"/>
  <c r="F21" i="3"/>
  <c r="I17" i="3"/>
  <c r="F17" i="3"/>
  <c r="I16" i="3"/>
  <c r="F16" i="3"/>
  <c r="I15" i="3"/>
  <c r="F15" i="3"/>
  <c r="I14" i="3"/>
  <c r="F14" i="3"/>
  <c r="I13" i="3"/>
  <c r="F13" i="3"/>
  <c r="I12" i="3"/>
  <c r="F27" i="1" l="1"/>
  <c r="F26" i="1"/>
  <c r="F25" i="1"/>
  <c r="F24" i="1"/>
  <c r="F23" i="1"/>
  <c r="F22" i="1"/>
  <c r="F21" i="1"/>
</calcChain>
</file>

<file path=xl/sharedStrings.xml><?xml version="1.0" encoding="utf-8"?>
<sst xmlns="http://schemas.openxmlformats.org/spreadsheetml/2006/main" count="108" uniqueCount="53">
  <si>
    <t>建物</t>
    <rPh sb="0" eb="2">
      <t>タテモノ</t>
    </rPh>
    <phoneticPr fontId="1"/>
  </si>
  <si>
    <t>付帯工事</t>
    <rPh sb="0" eb="4">
      <t>フタイコウジ</t>
    </rPh>
    <phoneticPr fontId="1"/>
  </si>
  <si>
    <t>なし</t>
    <phoneticPr fontId="1"/>
  </si>
  <si>
    <t>蓄電池</t>
    <rPh sb="0" eb="3">
      <t>チクデンチ</t>
    </rPh>
    <phoneticPr fontId="1"/>
  </si>
  <si>
    <t>消費税</t>
    <rPh sb="0" eb="3">
      <t>ショウヒゼイ</t>
    </rPh>
    <phoneticPr fontId="1"/>
  </si>
  <si>
    <t>合計金額</t>
    <rPh sb="0" eb="2">
      <t>ゴウケイ</t>
    </rPh>
    <rPh sb="2" eb="4">
      <t>キンガク</t>
    </rPh>
    <phoneticPr fontId="1"/>
  </si>
  <si>
    <t>リース料金（10年間）</t>
    <rPh sb="3" eb="5">
      <t>リョウキン</t>
    </rPh>
    <rPh sb="8" eb="9">
      <t>ネン</t>
    </rPh>
    <rPh sb="9" eb="10">
      <t>アイダ</t>
    </rPh>
    <phoneticPr fontId="1"/>
  </si>
  <si>
    <t>光熱費（電気+ガス+灯油）</t>
    <rPh sb="0" eb="3">
      <t>コウネツヒ</t>
    </rPh>
    <rPh sb="4" eb="6">
      <t>デンキ</t>
    </rPh>
    <rPh sb="10" eb="12">
      <t>トウユ</t>
    </rPh>
    <phoneticPr fontId="1"/>
  </si>
  <si>
    <t>太陽光の経済メリット（1-10年）</t>
    <rPh sb="0" eb="3">
      <t>タイヨウコウ</t>
    </rPh>
    <rPh sb="4" eb="6">
      <t>ケイザイ</t>
    </rPh>
    <rPh sb="15" eb="16">
      <t>ネン</t>
    </rPh>
    <phoneticPr fontId="1"/>
  </si>
  <si>
    <t>太陽光の経済メリット（11-20年）</t>
    <rPh sb="0" eb="3">
      <t>タイヨウコウ</t>
    </rPh>
    <rPh sb="4" eb="6">
      <t>ケイザイ</t>
    </rPh>
    <rPh sb="16" eb="17">
      <t>ネン</t>
    </rPh>
    <phoneticPr fontId="1"/>
  </si>
  <si>
    <t>1-10年目の月々の実質負担額</t>
    <rPh sb="4" eb="6">
      <t>ネンメ</t>
    </rPh>
    <rPh sb="7" eb="9">
      <t>ツキヅキ</t>
    </rPh>
    <rPh sb="10" eb="12">
      <t>ジッシツ</t>
    </rPh>
    <rPh sb="12" eb="14">
      <t>フタン</t>
    </rPh>
    <rPh sb="14" eb="15">
      <t>ガク</t>
    </rPh>
    <phoneticPr fontId="1"/>
  </si>
  <si>
    <t>10年後以降の実質負担額</t>
    <rPh sb="2" eb="4">
      <t>ネンゴ</t>
    </rPh>
    <rPh sb="4" eb="6">
      <t>イコウ</t>
    </rPh>
    <rPh sb="7" eb="9">
      <t>ジッシツ</t>
    </rPh>
    <rPh sb="9" eb="11">
      <t>フタン</t>
    </rPh>
    <rPh sb="11" eb="12">
      <t>ガク</t>
    </rPh>
    <phoneticPr fontId="1"/>
  </si>
  <si>
    <t>万円</t>
    <rPh sb="0" eb="2">
      <t>マンエン</t>
    </rPh>
    <phoneticPr fontId="1"/>
  </si>
  <si>
    <t>円</t>
    <rPh sb="0" eb="1">
      <t>エン</t>
    </rPh>
    <phoneticPr fontId="1"/>
  </si>
  <si>
    <t>リースで初期費用0円</t>
    <rPh sb="4" eb="6">
      <t>ショキ</t>
    </rPh>
    <rPh sb="6" eb="8">
      <t>ヒヨウ</t>
    </rPh>
    <rPh sb="9" eb="10">
      <t>エン</t>
    </rPh>
    <phoneticPr fontId="1"/>
  </si>
  <si>
    <t>太陽光</t>
    <rPh sb="0" eb="3">
      <t>タイヨウコウ</t>
    </rPh>
    <phoneticPr fontId="1"/>
  </si>
  <si>
    <t>「太陽光」
初期費用0円のリース</t>
    <rPh sb="1" eb="4">
      <t>タイヨウコウ</t>
    </rPh>
    <rPh sb="6" eb="8">
      <t>ショキ</t>
    </rPh>
    <rPh sb="8" eb="10">
      <t>ヒヨウ</t>
    </rPh>
    <rPh sb="11" eb="12">
      <t>エン</t>
    </rPh>
    <phoneticPr fontId="1"/>
  </si>
  <si>
    <t>「太陽光」・「蓄電池」
設置なし</t>
    <rPh sb="1" eb="4">
      <t>タイヨウコウ</t>
    </rPh>
    <rPh sb="7" eb="10">
      <t>チクデンチ</t>
    </rPh>
    <rPh sb="12" eb="14">
      <t>セッチ</t>
    </rPh>
    <phoneticPr fontId="1"/>
  </si>
  <si>
    <t>「太陽光」「蓄電池」
初期費用0円のリース</t>
    <rPh sb="1" eb="4">
      <t>タイヨウコウ</t>
    </rPh>
    <rPh sb="6" eb="9">
      <t>チクデンチ</t>
    </rPh>
    <rPh sb="11" eb="13">
      <t>ショキ</t>
    </rPh>
    <rPh sb="13" eb="15">
      <t>ヒヨウ</t>
    </rPh>
    <rPh sb="16" eb="17">
      <t>エン</t>
    </rPh>
    <phoneticPr fontId="1"/>
  </si>
  <si>
    <t>「太陽光」
設置なし</t>
    <rPh sb="1" eb="4">
      <t>タイヨウコウ</t>
    </rPh>
    <rPh sb="6" eb="8">
      <t>セッチ</t>
    </rPh>
    <phoneticPr fontId="1"/>
  </si>
  <si>
    <t>なし</t>
  </si>
  <si>
    <t>月々のローン(0.6%として)</t>
    <rPh sb="0" eb="2">
      <t>ツキヅキ</t>
    </rPh>
    <phoneticPr fontId="1"/>
  </si>
  <si>
    <t>蓄電池リース</t>
    <rPh sb="0" eb="3">
      <t>チクデンチ</t>
    </rPh>
    <phoneticPr fontId="1"/>
  </si>
  <si>
    <t>太陽光リース</t>
    <rPh sb="0" eb="3">
      <t>タイヨウコウ</t>
    </rPh>
    <phoneticPr fontId="1"/>
  </si>
  <si>
    <t>リース費用</t>
    <rPh sb="3" eb="5">
      <t>ヒヨウ</t>
    </rPh>
    <phoneticPr fontId="1"/>
  </si>
  <si>
    <t>経済メリット</t>
    <rPh sb="0" eb="2">
      <t>ケイザイ</t>
    </rPh>
    <phoneticPr fontId="1"/>
  </si>
  <si>
    <t>太陽光メリット</t>
    <rPh sb="0" eb="3">
      <t>タイヨウコウ</t>
    </rPh>
    <phoneticPr fontId="1"/>
  </si>
  <si>
    <t>価格表より転写</t>
    <rPh sb="5" eb="7">
      <t>テンシャ</t>
    </rPh>
    <phoneticPr fontId="1"/>
  </si>
  <si>
    <t>入力のポイント</t>
    <rPh sb="0" eb="2">
      <t>ニュウリョク</t>
    </rPh>
    <phoneticPr fontId="1"/>
  </si>
  <si>
    <t>あくまでも、概算となります</t>
    <rPh sb="6" eb="8">
      <t>ガイサン</t>
    </rPh>
    <phoneticPr fontId="1"/>
  </si>
  <si>
    <t>丸めた方がわかりやすい</t>
    <rPh sb="0" eb="1">
      <t>マル</t>
    </rPh>
    <rPh sb="3" eb="4">
      <t>ホウ</t>
    </rPh>
    <phoneticPr fontId="1"/>
  </si>
  <si>
    <t>付帯工事</t>
    <rPh sb="0" eb="4">
      <t>フタイコウジ</t>
    </rPh>
    <phoneticPr fontId="1"/>
  </si>
  <si>
    <t>なし</t>
    <phoneticPr fontId="1"/>
  </si>
  <si>
    <t>お客様の好みに応じ、蓄電池が有無の場合で使い分けてください。</t>
    <rPh sb="1" eb="3">
      <t>キャクサマ</t>
    </rPh>
    <rPh sb="4" eb="5">
      <t>コノ</t>
    </rPh>
    <rPh sb="7" eb="8">
      <t>オウ</t>
    </rPh>
    <rPh sb="10" eb="13">
      <t>チクデンチ</t>
    </rPh>
    <rPh sb="14" eb="16">
      <t>ウム</t>
    </rPh>
    <rPh sb="17" eb="19">
      <t>バアイ</t>
    </rPh>
    <rPh sb="20" eb="21">
      <t>ツカ</t>
    </rPh>
    <rPh sb="22" eb="23">
      <t>ワ</t>
    </rPh>
    <phoneticPr fontId="1"/>
  </si>
  <si>
    <t>東北電力</t>
    <rPh sb="0" eb="2">
      <t>トウホク</t>
    </rPh>
    <rPh sb="2" eb="4">
      <t>デンリョク</t>
    </rPh>
    <phoneticPr fontId="15"/>
  </si>
  <si>
    <t>東京電力</t>
    <rPh sb="0" eb="2">
      <t>トウキョウ</t>
    </rPh>
    <rPh sb="2" eb="4">
      <t>デンリョク</t>
    </rPh>
    <phoneticPr fontId="15"/>
  </si>
  <si>
    <t>中部電力</t>
    <rPh sb="0" eb="2">
      <t>チュウブ</t>
    </rPh>
    <rPh sb="2" eb="4">
      <t>デンリョク</t>
    </rPh>
    <phoneticPr fontId="15"/>
  </si>
  <si>
    <t>北陸電力</t>
    <rPh sb="0" eb="2">
      <t>ホクリク</t>
    </rPh>
    <phoneticPr fontId="15"/>
  </si>
  <si>
    <t>関西電力</t>
    <rPh sb="0" eb="2">
      <t>カンサイ</t>
    </rPh>
    <phoneticPr fontId="15"/>
  </si>
  <si>
    <t>中国電力</t>
    <rPh sb="0" eb="2">
      <t>チュウゴク</t>
    </rPh>
    <phoneticPr fontId="15"/>
  </si>
  <si>
    <t>四国電力</t>
    <rPh sb="0" eb="2">
      <t>シコク</t>
    </rPh>
    <phoneticPr fontId="15"/>
  </si>
  <si>
    <t>九州電力</t>
    <rPh sb="0" eb="2">
      <t>キュウシュウ</t>
    </rPh>
    <phoneticPr fontId="15"/>
  </si>
  <si>
    <t>蓄電池メリット
月々　-2000~-3000円が目安
❶新築住宅(夜間電力)と
❷新築住宅(ソーラー充電)した場合の
経済効果の平均値とした場合</t>
    <rPh sb="25" eb="27">
      <t>メヤス</t>
    </rPh>
    <rPh sb="57" eb="59">
      <t>バアイ</t>
    </rPh>
    <rPh sb="61" eb="63">
      <t>ケイザイ</t>
    </rPh>
    <rPh sb="63" eb="65">
      <t>コウカ</t>
    </rPh>
    <rPh sb="66" eb="68">
      <t>ヘイキン</t>
    </rPh>
    <rPh sb="68" eb="69">
      <t>チ</t>
    </rPh>
    <rPh sb="72" eb="74">
      <t>バアイ</t>
    </rPh>
    <phoneticPr fontId="1"/>
  </si>
  <si>
    <t>丸めた方がわかりやすい</t>
    <phoneticPr fontId="1"/>
  </si>
  <si>
    <t>丸めた方がわかりやすい　月々15,950円→16,000円</t>
    <rPh sb="12" eb="14">
      <t>ツキヅキ</t>
    </rPh>
    <rPh sb="20" eb="21">
      <t>エン</t>
    </rPh>
    <rPh sb="28" eb="29">
      <t>エン</t>
    </rPh>
    <phoneticPr fontId="1"/>
  </si>
  <si>
    <t>太陽光設置容量</t>
    <rPh sb="0" eb="3">
      <t>タイヨウコウ</t>
    </rPh>
    <rPh sb="3" eb="5">
      <t>セッチ</t>
    </rPh>
    <rPh sb="5" eb="7">
      <t>ヨウリョウ</t>
    </rPh>
    <phoneticPr fontId="1"/>
  </si>
  <si>
    <t>（万円/税込）</t>
    <rPh sb="1" eb="3">
      <t>マンエン</t>
    </rPh>
    <phoneticPr fontId="1"/>
  </si>
  <si>
    <t>（円/税込）</t>
    <rPh sb="1" eb="2">
      <t>エン</t>
    </rPh>
    <phoneticPr fontId="1"/>
  </si>
  <si>
    <t>太陽光がある場合は、目安とし1kWあたり、税込44,000円を加算します。</t>
    <rPh sb="0" eb="3">
      <t>タイヨウコウ</t>
    </rPh>
    <rPh sb="6" eb="8">
      <t>バアイ</t>
    </rPh>
    <rPh sb="10" eb="12">
      <t>メヤス</t>
    </rPh>
    <rPh sb="21" eb="23">
      <t>ゼイコミ</t>
    </rPh>
    <rPh sb="29" eb="30">
      <t>エン</t>
    </rPh>
    <rPh sb="31" eb="33">
      <t>カサン</t>
    </rPh>
    <phoneticPr fontId="1"/>
  </si>
  <si>
    <t>（kW）</t>
    <phoneticPr fontId="1"/>
  </si>
  <si>
    <t>蓄電池がある場合は、目安とし1台あたり、税込44,000円を加算します。</t>
    <rPh sb="0" eb="3">
      <t>チクデンチ</t>
    </rPh>
    <rPh sb="6" eb="8">
      <t>バアイ</t>
    </rPh>
    <rPh sb="10" eb="12">
      <t>メヤス</t>
    </rPh>
    <rPh sb="15" eb="16">
      <t>ダイ</t>
    </rPh>
    <rPh sb="20" eb="22">
      <t>ゼイコミ</t>
    </rPh>
    <rPh sb="28" eb="29">
      <t>エン</t>
    </rPh>
    <rPh sb="30" eb="32">
      <t>カサン</t>
    </rPh>
    <phoneticPr fontId="1"/>
  </si>
  <si>
    <t>黄色のセルに金額を入力すると自動計算され、「太陽光シート」「太陽光＋蓄電池シート」に表示されます。</t>
    <rPh sb="0" eb="2">
      <t>キイロ</t>
    </rPh>
    <rPh sb="6" eb="8">
      <t>キンガク</t>
    </rPh>
    <rPh sb="9" eb="11">
      <t>ニュウリョク</t>
    </rPh>
    <rPh sb="14" eb="16">
      <t>ジドウ</t>
    </rPh>
    <rPh sb="16" eb="18">
      <t>ケイサン</t>
    </rPh>
    <rPh sb="22" eb="25">
      <t>タイヨウコウ</t>
    </rPh>
    <rPh sb="30" eb="33">
      <t>タイヨウコウ</t>
    </rPh>
    <rPh sb="34" eb="37">
      <t>チクデンチ</t>
    </rPh>
    <rPh sb="42" eb="44">
      <t>ヒョウジ</t>
    </rPh>
    <phoneticPr fontId="1"/>
  </si>
  <si>
    <t>経済効果シミュレータより転記</t>
    <rPh sb="0" eb="2">
      <t>ケイザイ</t>
    </rPh>
    <rPh sb="2" eb="4">
      <t>コウカ</t>
    </rPh>
    <rPh sb="12" eb="14">
      <t>テンキ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</si>
</sst>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2"/>
      <scheme val="minor"/>
    </font>
    <font>
      <b/>
      <sz val="18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20"/>
      <color rgb="FFFF0000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8"/>
      <color rgb="FFFF0000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2"/>
      <color theme="1"/>
      <name val="Yu Gothic"/>
      <family val="2"/>
      <scheme val="minor"/>
    </font>
    <font>
      <b/>
      <sz val="12"/>
      <color rgb="FF0070C0"/>
      <name val="HG丸ｺﾞｼｯｸM-PRO"/>
      <family val="3"/>
      <charset val="128"/>
    </font>
    <font>
      <b/>
      <sz val="14"/>
      <color rgb="FF0070C0"/>
      <name val="HG丸ｺﾞｼｯｸM-PRO"/>
      <family val="3"/>
      <charset val="128"/>
    </font>
    <font>
      <sz val="11"/>
      <color rgb="FF0070C0"/>
      <name val="Yu Gothic"/>
      <family val="2"/>
      <scheme val="minor"/>
    </font>
    <font>
      <sz val="11"/>
      <color theme="1"/>
      <name val="Yu Gothic"/>
      <family val="3"/>
      <charset val="128"/>
      <scheme val="minor"/>
    </font>
    <font>
      <sz val="6"/>
      <name val="Yu Gothic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5" fillId="0" borderId="0" xfId="0" applyFont="1"/>
    <xf numFmtId="3" fontId="7" fillId="0" borderId="0" xfId="0" applyNumberFormat="1" applyFont="1"/>
    <xf numFmtId="3" fontId="6" fillId="0" borderId="0" xfId="0" applyNumberFormat="1" applyFont="1"/>
    <xf numFmtId="0" fontId="8" fillId="0" borderId="0" xfId="0" applyFont="1"/>
    <xf numFmtId="0" fontId="9" fillId="0" borderId="0" xfId="0" applyFont="1"/>
    <xf numFmtId="3" fontId="4" fillId="0" borderId="0" xfId="0" applyNumberFormat="1" applyFont="1"/>
    <xf numFmtId="0" fontId="10" fillId="0" borderId="0" xfId="0" applyFont="1"/>
    <xf numFmtId="0" fontId="11" fillId="0" borderId="0" xfId="0" applyFont="1"/>
    <xf numFmtId="0" fontId="0" fillId="0" borderId="0" xfId="0" applyFill="1"/>
    <xf numFmtId="3" fontId="12" fillId="0" borderId="0" xfId="0" applyNumberFormat="1" applyFont="1"/>
    <xf numFmtId="0" fontId="0" fillId="2" borderId="11" xfId="0" applyFill="1" applyBorder="1" applyAlignment="1">
      <alignment horizontal="center" wrapText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3" borderId="10" xfId="0" applyFill="1" applyBorder="1" applyAlignment="1">
      <alignment horizontal="center" wrapText="1"/>
    </xf>
    <xf numFmtId="0" fontId="0" fillId="3" borderId="11" xfId="0" applyFill="1" applyBorder="1" applyAlignment="1">
      <alignment horizontal="center" wrapText="1"/>
    </xf>
    <xf numFmtId="0" fontId="0" fillId="2" borderId="10" xfId="0" applyFill="1" applyBorder="1" applyAlignment="1">
      <alignment horizontal="center" wrapText="1"/>
    </xf>
    <xf numFmtId="3" fontId="4" fillId="0" borderId="0" xfId="0" applyNumberFormat="1" applyFont="1" applyAlignment="1">
      <alignment horizontal="left" indent="6"/>
    </xf>
    <xf numFmtId="0" fontId="0" fillId="5" borderId="1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38" fontId="0" fillId="5" borderId="4" xfId="0" applyNumberFormat="1" applyFill="1" applyBorder="1" applyAlignment="1">
      <alignment horizontal="center"/>
    </xf>
    <xf numFmtId="38" fontId="0" fillId="5" borderId="20" xfId="0" applyNumberFormat="1" applyFill="1" applyBorder="1" applyAlignment="1">
      <alignment horizontal="center"/>
    </xf>
    <xf numFmtId="38" fontId="0" fillId="5" borderId="3" xfId="0" applyNumberFormat="1" applyFill="1" applyBorder="1" applyAlignment="1">
      <alignment horizontal="center"/>
    </xf>
    <xf numFmtId="38" fontId="0" fillId="5" borderId="21" xfId="0" applyNumberFormat="1" applyFill="1" applyBorder="1" applyAlignment="1">
      <alignment horizontal="center"/>
    </xf>
    <xf numFmtId="38" fontId="0" fillId="5" borderId="22" xfId="0" applyNumberFormat="1" applyFill="1" applyBorder="1" applyAlignment="1">
      <alignment horizontal="center"/>
    </xf>
    <xf numFmtId="38" fontId="0" fillId="5" borderId="5" xfId="0" applyNumberFormat="1" applyFill="1" applyBorder="1" applyAlignment="1">
      <alignment horizontal="center"/>
    </xf>
    <xf numFmtId="38" fontId="0" fillId="5" borderId="7" xfId="0" applyNumberFormat="1" applyFill="1" applyBorder="1" applyAlignment="1">
      <alignment horizontal="center"/>
    </xf>
    <xf numFmtId="38" fontId="0" fillId="5" borderId="18" xfId="0" applyNumberFormat="1" applyFill="1" applyBorder="1" applyAlignment="1">
      <alignment horizontal="center"/>
    </xf>
    <xf numFmtId="38" fontId="0" fillId="5" borderId="6" xfId="0" applyNumberFormat="1" applyFill="1" applyBorder="1" applyAlignment="1">
      <alignment horizontal="center"/>
    </xf>
    <xf numFmtId="38" fontId="0" fillId="5" borderId="1" xfId="0" applyNumberFormat="1" applyFill="1" applyBorder="1" applyAlignment="1">
      <alignment horizontal="center"/>
    </xf>
    <xf numFmtId="38" fontId="0" fillId="4" borderId="7" xfId="0" applyNumberFormat="1" applyFill="1" applyBorder="1" applyAlignment="1">
      <alignment horizontal="center"/>
    </xf>
    <xf numFmtId="38" fontId="0" fillId="4" borderId="18" xfId="0" applyNumberFormat="1" applyFill="1" applyBorder="1" applyAlignment="1">
      <alignment horizontal="center"/>
    </xf>
    <xf numFmtId="38" fontId="0" fillId="4" borderId="1" xfId="0" applyNumberFormat="1" applyFill="1" applyBorder="1" applyAlignment="1">
      <alignment horizontal="center"/>
    </xf>
    <xf numFmtId="38" fontId="0" fillId="4" borderId="19" xfId="0" applyNumberFormat="1" applyFill="1" applyBorder="1" applyAlignment="1">
      <alignment horizontal="center"/>
    </xf>
    <xf numFmtId="38" fontId="0" fillId="4" borderId="2" xfId="0" applyNumberFormat="1" applyFill="1" applyBorder="1" applyAlignment="1">
      <alignment horizontal="center"/>
    </xf>
    <xf numFmtId="38" fontId="0" fillId="5" borderId="19" xfId="0" applyNumberFormat="1" applyFill="1" applyBorder="1" applyAlignment="1">
      <alignment horizontal="center"/>
    </xf>
    <xf numFmtId="38" fontId="0" fillId="5" borderId="8" xfId="0" applyNumberFormat="1" applyFill="1" applyBorder="1" applyAlignment="1">
      <alignment horizontal="center"/>
    </xf>
    <xf numFmtId="38" fontId="0" fillId="5" borderId="23" xfId="0" applyNumberFormat="1" applyFill="1" applyBorder="1" applyAlignment="1">
      <alignment horizontal="center"/>
    </xf>
    <xf numFmtId="38" fontId="0" fillId="5" borderId="2" xfId="0" applyNumberFormat="1" applyFill="1" applyBorder="1" applyAlignment="1">
      <alignment horizontal="center"/>
    </xf>
    <xf numFmtId="38" fontId="0" fillId="5" borderId="9" xfId="0" applyNumberFormat="1" applyFill="1" applyBorder="1" applyAlignment="1">
      <alignment horizontal="center"/>
    </xf>
    <xf numFmtId="0" fontId="0" fillId="5" borderId="0" xfId="0" applyFill="1"/>
    <xf numFmtId="38" fontId="0" fillId="4" borderId="24" xfId="0" applyNumberFormat="1" applyFill="1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0" xfId="0" applyAlignment="1">
      <alignment horizontal="right"/>
    </xf>
    <xf numFmtId="0" fontId="13" fillId="0" borderId="0" xfId="0" applyFont="1"/>
    <xf numFmtId="0" fontId="14" fillId="0" borderId="24" xfId="0" applyFont="1" applyBorder="1" applyAlignment="1">
      <alignment horizontal="center" vertical="center"/>
    </xf>
    <xf numFmtId="38" fontId="0" fillId="0" borderId="24" xfId="0" applyNumberFormat="1" applyBorder="1"/>
    <xf numFmtId="0" fontId="0" fillId="0" borderId="25" xfId="0" applyBorder="1" applyAlignment="1">
      <alignment horizontal="center"/>
    </xf>
    <xf numFmtId="0" fontId="0" fillId="0" borderId="26" xfId="0" applyBorder="1"/>
    <xf numFmtId="0" fontId="0" fillId="0" borderId="27" xfId="0" applyBorder="1"/>
    <xf numFmtId="0" fontId="0" fillId="0" borderId="25" xfId="0" applyFill="1" applyBorder="1"/>
    <xf numFmtId="3" fontId="0" fillId="0" borderId="24" xfId="0" applyNumberFormat="1" applyBorder="1" applyAlignment="1">
      <alignment horizontal="right"/>
    </xf>
    <xf numFmtId="0" fontId="0" fillId="0" borderId="0" xfId="0" applyAlignment="1">
      <alignment horizontal="left"/>
    </xf>
    <xf numFmtId="4" fontId="0" fillId="4" borderId="25" xfId="0" applyNumberFormat="1" applyFill="1" applyBorder="1"/>
    <xf numFmtId="0" fontId="0" fillId="0" borderId="28" xfId="0" applyBorder="1"/>
    <xf numFmtId="0" fontId="0" fillId="0" borderId="29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9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176" fontId="0" fillId="0" borderId="24" xfId="0" applyNumberFormat="1" applyBorder="1" applyAlignment="1">
      <alignment horizontal="left" vertical="center" wrapText="1"/>
    </xf>
    <xf numFmtId="0" fontId="0" fillId="0" borderId="25" xfId="0" applyNumberFormat="1" applyBorder="1" applyAlignment="1">
      <alignment horizont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179295</xdr:colOff>
      <xdr:row>2</xdr:row>
      <xdr:rowOff>11206</xdr:rowOff>
    </xdr:from>
    <xdr:to>
      <xdr:col>10</xdr:col>
      <xdr:colOff>416444</xdr:colOff>
      <xdr:row>32</xdr:row>
      <xdr:rowOff>177503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5B47A82-C315-4683-9229-D36D43C707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295" y="481853"/>
          <a:ext cx="7476149" cy="9668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246529</xdr:colOff>
      <xdr:row>1</xdr:row>
      <xdr:rowOff>106367</xdr:rowOff>
    </xdr:from>
    <xdr:to>
      <xdr:col>10</xdr:col>
      <xdr:colOff>391189</xdr:colOff>
      <xdr:row>34</xdr:row>
      <xdr:rowOff>96371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1CE2D804-2265-4FC0-8D17-9E9163FA9A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529" y="341691"/>
          <a:ext cx="8035282" cy="108417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J29"/>
  <sheetViews>
    <sheetView tabSelected="1" zoomScale="70" zoomScaleNormal="70" workbookViewId="0">
      <selection activeCell="H24" sqref="H24"/>
    </sheetView>
  </sheetViews>
  <sheetFormatPr defaultRowHeight="18.75"/>
  <cols>
    <col min="1" max="1" width="5.625" customWidth="1"/>
    <col min="5" max="5" width="8" customWidth="1"/>
    <col min="6" max="6" width="15.875" style="2" customWidth="1"/>
    <col min="7" max="7" width="9" style="2" customWidth="1"/>
    <col min="8" max="8" width="2.875" style="2" customWidth="1"/>
    <col min="9" max="9" width="18" style="2" customWidth="1"/>
    <col min="10" max="10" width="8.875" style="2" customWidth="1"/>
    <col min="17" max="17" width="6.125" customWidth="1"/>
  </cols>
  <sheetData>
    <row r="1" spans="1:10">
      <c r="A1" s="12"/>
    </row>
    <row r="11" spans="1:10" ht="23.25" customHeight="1"/>
    <row r="12" spans="1:10" ht="33.75" customHeight="1">
      <c r="F12" s="9">
        <f>入力!C3</f>
        <v>2000</v>
      </c>
      <c r="G12" s="8" t="s">
        <v>12</v>
      </c>
      <c r="H12" s="3"/>
      <c r="I12" s="9">
        <f>入力!D3</f>
        <v>2000</v>
      </c>
      <c r="J12" s="8" t="s">
        <v>12</v>
      </c>
    </row>
    <row r="13" spans="1:10" ht="31.5" customHeight="1">
      <c r="F13" s="9">
        <f>入力!C4</f>
        <v>260</v>
      </c>
      <c r="G13" s="8" t="s">
        <v>12</v>
      </c>
      <c r="H13" s="4"/>
      <c r="I13" s="9">
        <f>入力!D4</f>
        <v>295.2</v>
      </c>
      <c r="J13" s="8" t="s">
        <v>12</v>
      </c>
    </row>
    <row r="14" spans="1:10" ht="27.75" customHeight="1">
      <c r="F14" s="66" t="str">
        <f>入力!C5</f>
        <v>なし</v>
      </c>
      <c r="G14" s="66"/>
      <c r="H14" s="8"/>
      <c r="I14" s="66" t="str">
        <f>入力!D5</f>
        <v>リースで初期費用0円</v>
      </c>
      <c r="J14" s="66"/>
    </row>
    <row r="15" spans="1:10" ht="31.5" customHeight="1">
      <c r="F15" s="66" t="str">
        <f>入力!C6</f>
        <v>なし</v>
      </c>
      <c r="G15" s="66"/>
      <c r="H15" s="8"/>
      <c r="I15" s="66" t="str">
        <f>入力!D6</f>
        <v>なし</v>
      </c>
      <c r="J15" s="66"/>
    </row>
    <row r="16" spans="1:10" ht="30" customHeight="1">
      <c r="F16" s="9">
        <f>入力!C7</f>
        <v>226</v>
      </c>
      <c r="G16" s="8" t="s">
        <v>12</v>
      </c>
      <c r="H16" s="4"/>
      <c r="I16" s="5">
        <f>入力!D7</f>
        <v>229.51999999999998</v>
      </c>
      <c r="J16" s="8" t="s">
        <v>12</v>
      </c>
    </row>
    <row r="17" spans="6:10" ht="31.5" customHeight="1">
      <c r="F17" s="9">
        <f>入力!C8</f>
        <v>2486</v>
      </c>
      <c r="G17" s="8" t="s">
        <v>12</v>
      </c>
      <c r="H17" s="4"/>
      <c r="I17" s="5">
        <f>入力!D8</f>
        <v>2524.7199999999998</v>
      </c>
      <c r="J17" s="8" t="s">
        <v>12</v>
      </c>
    </row>
    <row r="18" spans="6:10">
      <c r="F18" s="4"/>
      <c r="G18" s="8"/>
      <c r="H18" s="4"/>
      <c r="I18" s="4"/>
      <c r="J18" s="8"/>
    </row>
    <row r="19" spans="6:10">
      <c r="F19" s="4"/>
      <c r="G19" s="8"/>
      <c r="H19" s="4"/>
      <c r="I19" s="4"/>
      <c r="J19" s="8"/>
    </row>
    <row r="20" spans="6:10" ht="41.25" customHeight="1">
      <c r="F20" s="4"/>
      <c r="G20" s="8"/>
      <c r="H20" s="4"/>
      <c r="I20" s="4"/>
      <c r="J20" s="8"/>
    </row>
    <row r="21" spans="6:10" ht="30.75" customHeight="1">
      <c r="F21" s="9">
        <f>入力!E9</f>
        <v>66000</v>
      </c>
      <c r="G21" s="8" t="s">
        <v>13</v>
      </c>
      <c r="H21" s="4"/>
      <c r="I21" s="9">
        <f>入力!D9</f>
        <v>67000</v>
      </c>
      <c r="J21" s="8" t="s">
        <v>13</v>
      </c>
    </row>
    <row r="22" spans="6:10" ht="30.75" customHeight="1">
      <c r="F22" s="24">
        <f>入力!E10</f>
        <v>0</v>
      </c>
      <c r="G22" s="8"/>
      <c r="H22" s="4"/>
      <c r="I22" s="9">
        <f>入力!D10</f>
        <v>13000</v>
      </c>
      <c r="J22" s="8" t="s">
        <v>13</v>
      </c>
    </row>
    <row r="23" spans="6:10" ht="29.25" customHeight="1">
      <c r="F23" s="9">
        <f>入力!E11</f>
        <v>22000</v>
      </c>
      <c r="G23" s="8" t="s">
        <v>13</v>
      </c>
      <c r="H23" s="4"/>
      <c r="I23" s="9">
        <f>入力!D11</f>
        <v>10000</v>
      </c>
      <c r="J23" s="8" t="s">
        <v>13</v>
      </c>
    </row>
    <row r="24" spans="6:10" ht="30.75" customHeight="1">
      <c r="F24" s="24">
        <f>入力!E13</f>
        <v>0</v>
      </c>
      <c r="G24" s="8"/>
      <c r="H24" s="4"/>
      <c r="I24" s="13">
        <f>入力!D13</f>
        <v>-17000</v>
      </c>
      <c r="J24" s="11" t="s">
        <v>13</v>
      </c>
    </row>
    <row r="25" spans="6:10" ht="29.25" customHeight="1">
      <c r="F25" s="24">
        <f>入力!E14</f>
        <v>0</v>
      </c>
      <c r="G25" s="8"/>
      <c r="H25" s="4"/>
      <c r="I25" s="13">
        <f>入力!D14</f>
        <v>-9000</v>
      </c>
      <c r="J25" s="11" t="s">
        <v>13</v>
      </c>
    </row>
    <row r="26" spans="6:10" ht="33.75" customHeight="1">
      <c r="F26" s="9">
        <f>入力!E15</f>
        <v>88000</v>
      </c>
      <c r="G26" s="8" t="s">
        <v>13</v>
      </c>
      <c r="H26" s="4"/>
      <c r="I26" s="6">
        <f>入力!D15</f>
        <v>73000</v>
      </c>
      <c r="J26" s="7" t="s">
        <v>13</v>
      </c>
    </row>
    <row r="27" spans="6:10" ht="33.75" customHeight="1">
      <c r="F27" s="9">
        <f>入力!E16</f>
        <v>88000</v>
      </c>
      <c r="G27" s="8" t="s">
        <v>13</v>
      </c>
      <c r="H27" s="4"/>
      <c r="I27" s="6">
        <f>入力!D16</f>
        <v>68000</v>
      </c>
      <c r="J27" s="7" t="s">
        <v>13</v>
      </c>
    </row>
    <row r="28" spans="6:10" ht="19.5">
      <c r="G28" s="10"/>
    </row>
    <row r="29" spans="6:10" ht="19.5">
      <c r="G29" s="10"/>
    </row>
  </sheetData>
  <mergeCells count="4">
    <mergeCell ref="F14:G14"/>
    <mergeCell ref="F15:G15"/>
    <mergeCell ref="I15:J15"/>
    <mergeCell ref="I14:J14"/>
  </mergeCells>
  <phoneticPr fontId="1"/>
  <pageMargins left="0" right="0" top="0" bottom="0" header="0.31496062992125984" footer="0.31496062992125984"/>
  <pageSetup paperSize="9" scale="88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  <pageSetUpPr fitToPage="1"/>
  </sheetPr>
  <dimension ref="A1:L30"/>
  <sheetViews>
    <sheetView zoomScale="70" zoomScaleNormal="70" workbookViewId="0">
      <selection activeCell="Q12" sqref="Q12"/>
    </sheetView>
  </sheetViews>
  <sheetFormatPr defaultRowHeight="18.75"/>
  <cols>
    <col min="1" max="1" width="5.625" customWidth="1"/>
    <col min="5" max="5" width="11.375" customWidth="1"/>
    <col min="6" max="6" width="17.75" style="2" customWidth="1"/>
    <col min="7" max="7" width="11.875" style="2" customWidth="1"/>
    <col min="8" max="8" width="0.75" style="2" customWidth="1"/>
    <col min="9" max="9" width="18" style="2" customWidth="1"/>
    <col min="10" max="10" width="11.5" style="2" customWidth="1"/>
    <col min="11" max="11" width="9" customWidth="1"/>
    <col min="17" max="17" width="6.125" customWidth="1"/>
  </cols>
  <sheetData>
    <row r="1" spans="1:10">
      <c r="A1" s="12"/>
    </row>
    <row r="11" spans="1:10" ht="24" customHeight="1"/>
    <row r="12" spans="1:10" ht="48.75" customHeight="1">
      <c r="F12" s="9">
        <f>入力!E3</f>
        <v>2000</v>
      </c>
      <c r="G12" s="8" t="s">
        <v>12</v>
      </c>
      <c r="H12" s="3"/>
      <c r="I12" s="9">
        <f>入力!F3</f>
        <v>2000</v>
      </c>
      <c r="J12" s="8" t="s">
        <v>12</v>
      </c>
    </row>
    <row r="13" spans="1:10" ht="31.5" customHeight="1">
      <c r="F13" s="9">
        <f>入力!E4</f>
        <v>260</v>
      </c>
      <c r="G13" s="8" t="s">
        <v>12</v>
      </c>
      <c r="H13" s="4"/>
      <c r="I13" s="9">
        <f>入力!F4</f>
        <v>299.59999999999997</v>
      </c>
      <c r="J13" s="8" t="s">
        <v>12</v>
      </c>
    </row>
    <row r="14" spans="1:10" ht="32.25" customHeight="1">
      <c r="F14" s="66" t="str">
        <f>入力!E5</f>
        <v>なし</v>
      </c>
      <c r="G14" s="66"/>
      <c r="H14" s="8"/>
      <c r="I14" s="66" t="str">
        <f>入力!F5</f>
        <v>リースで初期費用0円</v>
      </c>
      <c r="J14" s="66"/>
    </row>
    <row r="15" spans="1:10" ht="32.25" customHeight="1">
      <c r="F15" s="66" t="str">
        <f>入力!E6</f>
        <v>なし</v>
      </c>
      <c r="G15" s="66"/>
      <c r="H15" s="8"/>
      <c r="I15" s="66" t="str">
        <f>入力!F6</f>
        <v>リースで初期費用0円</v>
      </c>
      <c r="J15" s="66"/>
    </row>
    <row r="16" spans="1:10" ht="33.75" customHeight="1">
      <c r="F16" s="9">
        <f>入力!E7</f>
        <v>226</v>
      </c>
      <c r="G16" s="8" t="s">
        <v>12</v>
      </c>
      <c r="H16" s="4"/>
      <c r="I16" s="5">
        <f>入力!F7</f>
        <v>229.96</v>
      </c>
      <c r="J16" s="8" t="s">
        <v>12</v>
      </c>
    </row>
    <row r="17" spans="6:12" ht="31.5" customHeight="1">
      <c r="F17" s="9">
        <f>入力!E8</f>
        <v>2486</v>
      </c>
      <c r="G17" s="8" t="s">
        <v>12</v>
      </c>
      <c r="H17" s="4"/>
      <c r="I17" s="5">
        <f>入力!F8</f>
        <v>2529.56</v>
      </c>
      <c r="J17" s="8" t="s">
        <v>12</v>
      </c>
    </row>
    <row r="18" spans="6:12">
      <c r="F18" s="4"/>
      <c r="G18" s="8"/>
      <c r="H18" s="4"/>
      <c r="I18" s="4"/>
      <c r="J18" s="8"/>
    </row>
    <row r="19" spans="6:12">
      <c r="F19" s="4"/>
      <c r="G19" s="8"/>
      <c r="H19" s="4"/>
      <c r="I19" s="4"/>
      <c r="J19" s="8"/>
    </row>
    <row r="20" spans="6:12" ht="41.25" customHeight="1">
      <c r="F20" s="4"/>
      <c r="G20" s="8"/>
      <c r="H20" s="4"/>
      <c r="I20" s="4"/>
      <c r="J20" s="8"/>
    </row>
    <row r="21" spans="6:12" ht="31.5" customHeight="1">
      <c r="F21" s="9">
        <f>入力!E9</f>
        <v>66000</v>
      </c>
      <c r="G21" s="8" t="s">
        <v>13</v>
      </c>
      <c r="H21" s="4"/>
      <c r="I21" s="9">
        <f>入力!F9</f>
        <v>67000</v>
      </c>
      <c r="J21" s="8" t="s">
        <v>13</v>
      </c>
    </row>
    <row r="22" spans="6:12" ht="33" customHeight="1">
      <c r="F22" s="9">
        <f>入力!E10</f>
        <v>0</v>
      </c>
      <c r="G22" s="8"/>
      <c r="H22" s="4"/>
      <c r="I22" s="9">
        <f>入力!F10</f>
        <v>29000</v>
      </c>
      <c r="J22" s="8" t="s">
        <v>13</v>
      </c>
    </row>
    <row r="23" spans="6:12" ht="34.5" customHeight="1">
      <c r="F23" s="9">
        <f>入力!E11</f>
        <v>22000</v>
      </c>
      <c r="G23" s="8" t="s">
        <v>13</v>
      </c>
      <c r="H23" s="4"/>
      <c r="I23" s="9">
        <f>入力!F11</f>
        <v>10000</v>
      </c>
      <c r="J23" s="8" t="s">
        <v>13</v>
      </c>
    </row>
    <row r="24" spans="6:12" ht="31.5" customHeight="1">
      <c r="F24" s="67">
        <f>入力!E12</f>
        <v>0</v>
      </c>
      <c r="G24" s="67"/>
      <c r="H24" s="4"/>
      <c r="I24" s="13">
        <f>入力!F12</f>
        <v>-2000</v>
      </c>
      <c r="J24" s="11" t="s">
        <v>13</v>
      </c>
      <c r="K24" s="53"/>
      <c r="L24" s="53"/>
    </row>
    <row r="25" spans="6:12" ht="33.75" customHeight="1">
      <c r="F25" s="67">
        <f>入力!E13</f>
        <v>0</v>
      </c>
      <c r="G25" s="67"/>
      <c r="H25" s="4"/>
      <c r="I25" s="13">
        <f>入力!F13</f>
        <v>-17000</v>
      </c>
      <c r="J25" s="11" t="s">
        <v>13</v>
      </c>
      <c r="K25" s="53"/>
      <c r="L25" s="53"/>
    </row>
    <row r="26" spans="6:12" ht="32.25" customHeight="1">
      <c r="F26" s="67">
        <f>入力!E14</f>
        <v>0</v>
      </c>
      <c r="G26" s="67"/>
      <c r="H26" s="4"/>
      <c r="I26" s="13">
        <f>入力!F14</f>
        <v>-9000</v>
      </c>
      <c r="J26" s="11" t="s">
        <v>13</v>
      </c>
      <c r="K26" s="53"/>
      <c r="L26" s="53"/>
    </row>
    <row r="27" spans="6:12" ht="32.25" customHeight="1">
      <c r="F27" s="9">
        <f>入力!E15</f>
        <v>88000</v>
      </c>
      <c r="G27" s="8" t="s">
        <v>13</v>
      </c>
      <c r="H27" s="4"/>
      <c r="I27" s="6">
        <f>入力!F15</f>
        <v>87000</v>
      </c>
      <c r="J27" s="7" t="s">
        <v>13</v>
      </c>
    </row>
    <row r="28" spans="6:12" ht="33.75" customHeight="1">
      <c r="F28" s="9">
        <f>入力!E16</f>
        <v>88000</v>
      </c>
      <c r="G28" s="8" t="s">
        <v>13</v>
      </c>
      <c r="H28" s="4"/>
      <c r="I28" s="6">
        <f>入力!F16</f>
        <v>68000</v>
      </c>
      <c r="J28" s="7" t="s">
        <v>13</v>
      </c>
    </row>
    <row r="29" spans="6:12" ht="19.5">
      <c r="G29" s="10"/>
    </row>
    <row r="30" spans="6:12" ht="19.5">
      <c r="G30" s="10"/>
    </row>
  </sheetData>
  <mergeCells count="7">
    <mergeCell ref="F24:G24"/>
    <mergeCell ref="F25:G25"/>
    <mergeCell ref="F26:G26"/>
    <mergeCell ref="F14:G14"/>
    <mergeCell ref="I14:J14"/>
    <mergeCell ref="F15:G15"/>
    <mergeCell ref="I15:J15"/>
  </mergeCells>
  <phoneticPr fontId="1"/>
  <pageMargins left="0" right="0" top="0" bottom="0" header="0.31496062992125984" footer="0.31496062992125984"/>
  <pageSetup paperSize="9" scale="81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B1:G43"/>
  <sheetViews>
    <sheetView topLeftCell="A13" zoomScale="85" zoomScaleNormal="85" workbookViewId="0">
      <selection activeCell="I24" sqref="I24"/>
    </sheetView>
  </sheetViews>
  <sheetFormatPr defaultRowHeight="18.75"/>
  <cols>
    <col min="1" max="1" width="1.5" customWidth="1"/>
    <col min="2" max="2" width="29.25" customWidth="1"/>
    <col min="3" max="4" width="24" customWidth="1"/>
    <col min="5" max="6" width="24" style="1" customWidth="1"/>
    <col min="7" max="7" width="14" bestFit="1" customWidth="1"/>
  </cols>
  <sheetData>
    <row r="1" spans="2:7" ht="19.5" thickBot="1"/>
    <row r="2" spans="2:7" ht="42" customHeight="1" thickBot="1">
      <c r="B2" s="15"/>
      <c r="C2" s="21" t="s">
        <v>19</v>
      </c>
      <c r="D2" s="22" t="s">
        <v>16</v>
      </c>
      <c r="E2" s="23" t="s">
        <v>17</v>
      </c>
      <c r="F2" s="14" t="s">
        <v>18</v>
      </c>
      <c r="G2" s="61"/>
    </row>
    <row r="3" spans="2:7">
      <c r="B3" s="16" t="s">
        <v>0</v>
      </c>
      <c r="C3" s="38">
        <v>2000</v>
      </c>
      <c r="D3" s="35">
        <f>C3</f>
        <v>2000</v>
      </c>
      <c r="E3" s="34">
        <f>C3</f>
        <v>2000</v>
      </c>
      <c r="F3" s="36">
        <f>C3</f>
        <v>2000</v>
      </c>
      <c r="G3" t="s">
        <v>46</v>
      </c>
    </row>
    <row r="4" spans="2:7">
      <c r="B4" s="17" t="s">
        <v>1</v>
      </c>
      <c r="C4" s="40">
        <v>260</v>
      </c>
      <c r="D4" s="43">
        <f>C4+F24</f>
        <v>295.2</v>
      </c>
      <c r="E4" s="37">
        <f>C4</f>
        <v>260</v>
      </c>
      <c r="F4" s="46">
        <f>E4+F24+F25</f>
        <v>299.59999999999997</v>
      </c>
      <c r="G4" t="s">
        <v>46</v>
      </c>
    </row>
    <row r="5" spans="2:7">
      <c r="B5" s="17" t="s">
        <v>15</v>
      </c>
      <c r="C5" s="25" t="s">
        <v>20</v>
      </c>
      <c r="D5" s="26" t="s">
        <v>14</v>
      </c>
      <c r="E5" s="25" t="s">
        <v>2</v>
      </c>
      <c r="F5" s="27" t="s">
        <v>14</v>
      </c>
    </row>
    <row r="6" spans="2:7">
      <c r="B6" s="17" t="s">
        <v>3</v>
      </c>
      <c r="C6" s="25" t="s">
        <v>20</v>
      </c>
      <c r="D6" s="26" t="s">
        <v>32</v>
      </c>
      <c r="E6" s="25" t="s">
        <v>2</v>
      </c>
      <c r="F6" s="27" t="s">
        <v>14</v>
      </c>
    </row>
    <row r="7" spans="2:7">
      <c r="B7" s="17" t="s">
        <v>4</v>
      </c>
      <c r="C7" s="28">
        <f>(C3+C4)*0.1</f>
        <v>226</v>
      </c>
      <c r="D7" s="29">
        <f t="shared" ref="D7:F7" si="0">(D3+D4)*0.1</f>
        <v>229.51999999999998</v>
      </c>
      <c r="E7" s="28">
        <f t="shared" si="0"/>
        <v>226</v>
      </c>
      <c r="F7" s="30">
        <f t="shared" si="0"/>
        <v>229.96</v>
      </c>
      <c r="G7" t="s">
        <v>46</v>
      </c>
    </row>
    <row r="8" spans="2:7" ht="19.5" thickBot="1">
      <c r="B8" s="18" t="s">
        <v>5</v>
      </c>
      <c r="C8" s="31">
        <f>C3+C4+C7</f>
        <v>2486</v>
      </c>
      <c r="D8" s="32">
        <f t="shared" ref="D8:F8" si="1">D3+D4+D7</f>
        <v>2524.7199999999998</v>
      </c>
      <c r="E8" s="31">
        <f t="shared" si="1"/>
        <v>2486</v>
      </c>
      <c r="F8" s="33">
        <f t="shared" si="1"/>
        <v>2529.56</v>
      </c>
      <c r="G8" t="s">
        <v>46</v>
      </c>
    </row>
    <row r="9" spans="2:7" ht="19.5" thickTop="1">
      <c r="B9" s="19" t="s">
        <v>21</v>
      </c>
      <c r="C9" s="34">
        <f>ROUNDUP(C8*26.4,-3)</f>
        <v>66000</v>
      </c>
      <c r="D9" s="35">
        <f t="shared" ref="D9:F9" si="2">ROUNDUP(D8*26.4,-3)</f>
        <v>67000</v>
      </c>
      <c r="E9" s="34">
        <f t="shared" si="2"/>
        <v>66000</v>
      </c>
      <c r="F9" s="36">
        <f t="shared" si="2"/>
        <v>67000</v>
      </c>
      <c r="G9" t="s">
        <v>47</v>
      </c>
    </row>
    <row r="10" spans="2:7">
      <c r="B10" s="16" t="s">
        <v>6</v>
      </c>
      <c r="C10" s="34">
        <v>0</v>
      </c>
      <c r="D10" s="39">
        <v>13000</v>
      </c>
      <c r="E10" s="37">
        <v>0</v>
      </c>
      <c r="F10" s="46">
        <f>D10+F30</f>
        <v>29000</v>
      </c>
      <c r="G10" t="s">
        <v>47</v>
      </c>
    </row>
    <row r="11" spans="2:7">
      <c r="B11" s="17" t="s">
        <v>7</v>
      </c>
      <c r="C11" s="40">
        <v>22000</v>
      </c>
      <c r="D11" s="41">
        <v>10000</v>
      </c>
      <c r="E11" s="37">
        <f>C11</f>
        <v>22000</v>
      </c>
      <c r="F11" s="46">
        <f>D11</f>
        <v>10000</v>
      </c>
      <c r="G11" t="s">
        <v>47</v>
      </c>
    </row>
    <row r="12" spans="2:7">
      <c r="B12" s="17" t="s">
        <v>3</v>
      </c>
      <c r="C12" s="37"/>
      <c r="D12" s="43"/>
      <c r="E12" s="37">
        <v>0</v>
      </c>
      <c r="F12" s="42">
        <v>-2000</v>
      </c>
      <c r="G12" t="s">
        <v>47</v>
      </c>
    </row>
    <row r="13" spans="2:7">
      <c r="B13" s="17" t="s">
        <v>8</v>
      </c>
      <c r="C13" s="37">
        <v>0</v>
      </c>
      <c r="D13" s="41">
        <v>-17000</v>
      </c>
      <c r="E13" s="37">
        <v>0</v>
      </c>
      <c r="F13" s="46">
        <f>D13</f>
        <v>-17000</v>
      </c>
      <c r="G13" t="s">
        <v>47</v>
      </c>
    </row>
    <row r="14" spans="2:7">
      <c r="B14" s="17" t="s">
        <v>9</v>
      </c>
      <c r="C14" s="37">
        <v>0</v>
      </c>
      <c r="D14" s="41">
        <v>-9000</v>
      </c>
      <c r="E14" s="37">
        <v>0</v>
      </c>
      <c r="F14" s="46">
        <f>D14</f>
        <v>-9000</v>
      </c>
      <c r="G14" t="s">
        <v>47</v>
      </c>
    </row>
    <row r="15" spans="2:7">
      <c r="B15" s="17" t="s">
        <v>10</v>
      </c>
      <c r="C15" s="37">
        <f>C9+C11</f>
        <v>88000</v>
      </c>
      <c r="D15" s="43">
        <f>D9+D10+D11+D13</f>
        <v>73000</v>
      </c>
      <c r="E15" s="37">
        <f>E9+E11</f>
        <v>88000</v>
      </c>
      <c r="F15" s="46">
        <f>F9+F10+F11+F12+F13</f>
        <v>87000</v>
      </c>
      <c r="G15" t="s">
        <v>47</v>
      </c>
    </row>
    <row r="16" spans="2:7" ht="19.5" thickBot="1">
      <c r="B16" s="20" t="s">
        <v>11</v>
      </c>
      <c r="C16" s="44">
        <f>C15</f>
        <v>88000</v>
      </c>
      <c r="D16" s="45">
        <f>D9+D11+D14</f>
        <v>68000</v>
      </c>
      <c r="E16" s="44">
        <f>E15</f>
        <v>88000</v>
      </c>
      <c r="F16" s="47">
        <f>F9+F11+F14</f>
        <v>68000</v>
      </c>
      <c r="G16" t="s">
        <v>47</v>
      </c>
    </row>
    <row r="19" spans="2:7">
      <c r="B19" s="52" t="s">
        <v>28</v>
      </c>
      <c r="C19" s="49"/>
      <c r="D19" t="s">
        <v>51</v>
      </c>
    </row>
    <row r="20" spans="2:7">
      <c r="D20" t="s">
        <v>33</v>
      </c>
    </row>
    <row r="21" spans="2:7">
      <c r="D21" t="s">
        <v>29</v>
      </c>
    </row>
    <row r="23" spans="2:7">
      <c r="C23" s="48" t="s">
        <v>31</v>
      </c>
      <c r="D23" s="57"/>
      <c r="E23" s="56" t="s">
        <v>45</v>
      </c>
      <c r="F23" s="62">
        <v>8</v>
      </c>
      <c r="G23" t="s">
        <v>49</v>
      </c>
    </row>
    <row r="24" spans="2:7">
      <c r="C24" s="57" t="s">
        <v>48</v>
      </c>
      <c r="D24" s="63"/>
      <c r="E24" s="64"/>
      <c r="F24" s="60">
        <f>F23*4.4</f>
        <v>35.200000000000003</v>
      </c>
      <c r="G24" t="s">
        <v>46</v>
      </c>
    </row>
    <row r="25" spans="2:7">
      <c r="C25" s="57" t="s">
        <v>50</v>
      </c>
      <c r="D25" s="58"/>
      <c r="E25" s="56"/>
      <c r="F25" s="60">
        <v>4.4000000000000004</v>
      </c>
      <c r="G25" t="s">
        <v>46</v>
      </c>
    </row>
    <row r="26" spans="2:7">
      <c r="C26" s="51" t="s">
        <v>30</v>
      </c>
    </row>
    <row r="28" spans="2:7">
      <c r="C28" s="48" t="s">
        <v>24</v>
      </c>
    </row>
    <row r="29" spans="2:7">
      <c r="C29" s="57" t="s">
        <v>23</v>
      </c>
      <c r="D29" s="57" t="s">
        <v>43</v>
      </c>
      <c r="E29" s="59"/>
      <c r="F29" s="56" t="s">
        <v>27</v>
      </c>
    </row>
    <row r="30" spans="2:7">
      <c r="C30" s="57" t="s">
        <v>22</v>
      </c>
      <c r="D30" s="57" t="s">
        <v>44</v>
      </c>
      <c r="E30" s="59"/>
      <c r="F30" s="60">
        <v>16000</v>
      </c>
    </row>
    <row r="31" spans="2:7">
      <c r="C31" s="50"/>
    </row>
    <row r="32" spans="2:7">
      <c r="C32" s="48" t="s">
        <v>25</v>
      </c>
    </row>
    <row r="33" spans="3:6">
      <c r="C33" s="57" t="s">
        <v>26</v>
      </c>
      <c r="D33" s="58"/>
      <c r="E33" s="56"/>
      <c r="F33" s="69" t="s">
        <v>52</v>
      </c>
    </row>
    <row r="35" spans="3:6">
      <c r="C35" s="68" t="s">
        <v>42</v>
      </c>
      <c r="D35" s="68"/>
      <c r="E35" s="54" t="s">
        <v>34</v>
      </c>
      <c r="F35" s="55">
        <v>-3500</v>
      </c>
    </row>
    <row r="36" spans="3:6">
      <c r="C36" s="68"/>
      <c r="D36" s="68"/>
      <c r="E36" s="54" t="s">
        <v>35</v>
      </c>
      <c r="F36" s="55">
        <v>-2400</v>
      </c>
    </row>
    <row r="37" spans="3:6">
      <c r="C37" s="68"/>
      <c r="D37" s="68"/>
      <c r="E37" s="54" t="s">
        <v>36</v>
      </c>
      <c r="F37" s="55">
        <v>-3400</v>
      </c>
    </row>
    <row r="38" spans="3:6">
      <c r="C38" s="68"/>
      <c r="D38" s="68"/>
      <c r="E38" s="54" t="s">
        <v>37</v>
      </c>
      <c r="F38" s="55">
        <v>-2800</v>
      </c>
    </row>
    <row r="39" spans="3:6">
      <c r="C39" s="68"/>
      <c r="D39" s="68"/>
      <c r="E39" s="54" t="s">
        <v>38</v>
      </c>
      <c r="F39" s="55">
        <v>-1800</v>
      </c>
    </row>
    <row r="40" spans="3:6">
      <c r="C40" s="68"/>
      <c r="D40" s="68"/>
      <c r="E40" s="54" t="s">
        <v>39</v>
      </c>
      <c r="F40" s="55">
        <v>-4200</v>
      </c>
    </row>
    <row r="41" spans="3:6">
      <c r="C41" s="68"/>
      <c r="D41" s="68"/>
      <c r="E41" s="54" t="s">
        <v>40</v>
      </c>
      <c r="F41" s="55">
        <v>-3200</v>
      </c>
    </row>
    <row r="42" spans="3:6">
      <c r="C42" s="68"/>
      <c r="D42" s="68"/>
      <c r="E42" s="54" t="s">
        <v>41</v>
      </c>
      <c r="F42" s="55">
        <v>-2400</v>
      </c>
    </row>
    <row r="43" spans="3:6">
      <c r="F43" s="65" t="s">
        <v>30</v>
      </c>
    </row>
  </sheetData>
  <mergeCells count="1">
    <mergeCell ref="C35:D42"/>
  </mergeCells>
  <phoneticPr fontId="1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太陽光</vt:lpstr>
      <vt:lpstr>太陽光+蓄電池</vt:lpstr>
      <vt:lpstr>入力</vt:lpstr>
      <vt:lpstr>入力!Print_Area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NEW-PC2</dc:creator>
  <cp:lastModifiedBy>NEW-PC2</cp:lastModifiedBy>
  <cp:lastPrinted>2020-02-21T07:43:10Z</cp:lastPrinted>
  <dcterms:created xsi:type="dcterms:W3CDTF">2015-06-05T18:19:34Z</dcterms:created>
  <dcterms:modified xsi:type="dcterms:W3CDTF">2020-03-24T10:32:32Z</dcterms:modified>
</cp:coreProperties>
</file>